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ar/Desktop/Respaldo/Mis documentos/erika/2021/web/calcualdoras/"/>
    </mc:Choice>
  </mc:AlternateContent>
  <xr:revisionPtr revIDLastSave="0" documentId="8_{5BB4CA31-4D2E-494C-AD13-7BA3F6143E5F}" xr6:coauthVersionLast="45" xr6:coauthVersionMax="45" xr10:uidLastSave="{00000000-0000-0000-0000-000000000000}"/>
  <bookViews>
    <workbookView xWindow="240" yWindow="460" windowWidth="25360" windowHeight="12940" xr2:uid="{00000000-000D-0000-FFFF-FFFF00000000}"/>
  </bookViews>
  <sheets>
    <sheet name="Hoja1" sheetId="1" r:id="rId1"/>
    <sheet name="Hoja3" sheetId="3" state="hidden" r:id="rId2"/>
  </sheets>
  <definedNames>
    <definedName name="adquisicion">Hoja3!$A$2:$D$12</definedName>
    <definedName name="anteriores">Hoja3!$A$31:$D$41</definedName>
    <definedName name="anual">Hoja1!$F$166:$I$176</definedName>
    <definedName name="curso">Hoja3!$G$2:$J$12</definedName>
    <definedName name="impuesto">Hoja3!$A$17:$D$27</definedName>
    <definedName name="isai">Hoja1!#REF!</definedName>
    <definedName name="isai19">Hoja3!$A$2:$C$12</definedName>
    <definedName name="isr">Hoja1!$F$166:$I$173</definedName>
    <definedName name="para08">Hoja1!#REF!</definedName>
    <definedName name="para09">Hoja1!#REF!</definedName>
    <definedName name="para11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" i="1" l="1"/>
  <c r="C90" i="1"/>
  <c r="C92" i="1"/>
  <c r="C87" i="1"/>
  <c r="C88" i="1" s="1"/>
  <c r="C145" i="1" s="1"/>
  <c r="C143" i="1"/>
  <c r="C33" i="1"/>
  <c r="C40" i="1"/>
  <c r="C36" i="1"/>
  <c r="C161" i="1" s="1"/>
  <c r="C177" i="1" s="1"/>
  <c r="C55" i="1"/>
  <c r="C57" i="1" s="1"/>
  <c r="C52" i="1" s="1"/>
  <c r="C56" i="1"/>
  <c r="C62" i="1"/>
  <c r="C66" i="1"/>
  <c r="C68" i="1" s="1"/>
  <c r="C63" i="1" s="1"/>
  <c r="C64" i="1" s="1"/>
  <c r="C73" i="1" s="1"/>
  <c r="C67" i="1"/>
  <c r="C86" i="1"/>
  <c r="C97" i="1"/>
  <c r="C101" i="1"/>
  <c r="C102" i="1"/>
  <c r="C103" i="1"/>
  <c r="C98" i="1" s="1"/>
  <c r="C99" i="1" s="1"/>
  <c r="C146" i="1" s="1"/>
  <c r="C108" i="1"/>
  <c r="C110" i="1" s="1"/>
  <c r="C147" i="1" s="1"/>
  <c r="C112" i="1"/>
  <c r="C113" i="1"/>
  <c r="C114" i="1"/>
  <c r="C109" i="1"/>
  <c r="C119" i="1"/>
  <c r="C123" i="1"/>
  <c r="C125" i="1" s="1"/>
  <c r="C120" i="1" s="1"/>
  <c r="C121" i="1" s="1"/>
  <c r="C148" i="1" s="1"/>
  <c r="C124" i="1"/>
  <c r="C129" i="1"/>
  <c r="B27" i="1"/>
  <c r="B26" i="1"/>
  <c r="C134" i="1"/>
  <c r="C133" i="1"/>
  <c r="C135" i="1"/>
  <c r="C130" i="1" s="1"/>
  <c r="C131" i="1" s="1"/>
  <c r="C149" i="1" s="1"/>
  <c r="B147" i="1"/>
  <c r="B20" i="1"/>
  <c r="B119" i="1"/>
  <c r="C78" i="1"/>
  <c r="C80" i="1"/>
  <c r="B41" i="1"/>
  <c r="C35" i="1"/>
  <c r="C37" i="1" s="1"/>
  <c r="C41" i="1" s="1"/>
  <c r="C42" i="1" s="1"/>
  <c r="C46" i="1"/>
  <c r="C48" i="1" s="1"/>
  <c r="C51" i="1" l="1"/>
  <c r="C53" i="1" s="1"/>
  <c r="C72" i="1" s="1"/>
  <c r="C74" i="1" s="1"/>
  <c r="C144" i="1" s="1"/>
  <c r="C150" i="1" s="1"/>
  <c r="C154" i="1" l="1"/>
  <c r="C156" i="1" s="1"/>
  <c r="C179" i="1" s="1"/>
  <c r="C160" i="1"/>
  <c r="C162" i="1" s="1"/>
  <c r="C166" i="1" s="1"/>
  <c r="C171" i="1" l="1"/>
  <c r="C169" i="1"/>
  <c r="C167" i="1"/>
  <c r="C168" i="1" s="1"/>
  <c r="C170" i="1" s="1"/>
  <c r="C172" i="1" s="1"/>
  <c r="C176" i="1" s="1"/>
  <c r="C178" i="1" s="1"/>
  <c r="C181" i="1" l="1"/>
  <c r="C27" i="1" s="1"/>
  <c r="C180" i="1"/>
  <c r="C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Saul Miranda</author>
  </authors>
  <commentList>
    <comment ref="C16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 xml:space="preserve">Si no se conoce por separado el valor del terreno y la construcción, puede tomarse un 20% y 80% respectivamente, del importe pagado en la adquisición del inmueble
</t>
        </r>
      </text>
    </comment>
  </commentList>
</comments>
</file>

<file path=xl/sharedStrings.xml><?xml version="1.0" encoding="utf-8"?>
<sst xmlns="http://schemas.openxmlformats.org/spreadsheetml/2006/main" count="227" uniqueCount="77">
  <si>
    <t>Concepto</t>
  </si>
  <si>
    <t>Por:</t>
  </si>
  <si>
    <t>Igual:</t>
  </si>
  <si>
    <t>Subtotal</t>
  </si>
  <si>
    <t>Importe</t>
  </si>
  <si>
    <t>Fecha</t>
  </si>
  <si>
    <t>Precio de venta</t>
  </si>
  <si>
    <t>Precio de compra</t>
  </si>
  <si>
    <t>Terreno</t>
  </si>
  <si>
    <t>Construcción</t>
  </si>
  <si>
    <t>Gastos notariales pagados por la escrituración</t>
  </si>
  <si>
    <t>Derechos pagados por la escrituración</t>
  </si>
  <si>
    <t>Avalúo pagado para la venta del inmueble</t>
  </si>
  <si>
    <t>Comisión por enajenación</t>
  </si>
  <si>
    <t>Costo de la construcción</t>
  </si>
  <si>
    <t>Por ciento de disminución anual</t>
  </si>
  <si>
    <t>Número de años completos de tenencia</t>
  </si>
  <si>
    <t>Deducción por cada año</t>
  </si>
  <si>
    <t>Disminución de la construcción</t>
  </si>
  <si>
    <t>Menos:</t>
  </si>
  <si>
    <t>Costo de la construcción disminuido</t>
  </si>
  <si>
    <t>Por ciento mínimo a considerar</t>
  </si>
  <si>
    <t>Monto mínimo como costo de la construcción</t>
  </si>
  <si>
    <t xml:space="preserve">Costo de la construcción disminuido </t>
  </si>
  <si>
    <t>Factor de actualización</t>
  </si>
  <si>
    <t>Costo de la construcción actualizado</t>
  </si>
  <si>
    <t>Entre:</t>
  </si>
  <si>
    <t>Construccion</t>
  </si>
  <si>
    <t>Costo de adquisición del terreno</t>
  </si>
  <si>
    <t>Costo del terreno actualizado</t>
  </si>
  <si>
    <t>Más:</t>
  </si>
  <si>
    <t>Costo comprobado de adquisición actualizado</t>
  </si>
  <si>
    <t>Por ciento mínimo para considerar como costo comprobado de adquisición actualizado</t>
  </si>
  <si>
    <t>Monto mínimo para considerar como costo comprobado de adquisición actualizado</t>
  </si>
  <si>
    <t>Gastos</t>
  </si>
  <si>
    <t>Gastos notariales por escrituración</t>
  </si>
  <si>
    <t>Gastos notariales por escrituración actualizados</t>
  </si>
  <si>
    <t>Derechos por escrituración</t>
  </si>
  <si>
    <t>Derechos por escrituración actualizados</t>
  </si>
  <si>
    <t>Avalúo del inmueble actualizado</t>
  </si>
  <si>
    <t>Comisión por enajenación actualizada</t>
  </si>
  <si>
    <t>Ganancia (pérdida) por enajenación del inmueble</t>
  </si>
  <si>
    <t>Ganancia</t>
  </si>
  <si>
    <t>Ganancia por enajenación del inmueble</t>
  </si>
  <si>
    <t>Tasa aplicable</t>
  </si>
  <si>
    <t>Cuota fija</t>
  </si>
  <si>
    <t>$</t>
  </si>
  <si>
    <t>%</t>
  </si>
  <si>
    <t>Por ciento para aplicarse sobre el excedente del límite inferior</t>
  </si>
  <si>
    <t>Número de años transcurridos entre la fecha de adquisición y la de enajenación</t>
  </si>
  <si>
    <t>Base gravable para el pago provisional</t>
  </si>
  <si>
    <t>Excedente del límite inferior</t>
  </si>
  <si>
    <t>Impuesto marginal</t>
  </si>
  <si>
    <t>ISR</t>
  </si>
  <si>
    <t>Límite inferior de la tarifa</t>
  </si>
  <si>
    <t>ISR a pagar a la federación</t>
  </si>
  <si>
    <t>En adelante</t>
  </si>
  <si>
    <t>Resultado</t>
  </si>
  <si>
    <t>ISR a cargo en términos del art. 126 de la LISR</t>
  </si>
  <si>
    <t>Pago provisional a la entidad federativa</t>
  </si>
  <si>
    <t>ISAI pagado en la compra del inmueble</t>
  </si>
  <si>
    <t>ISAI pagado en la compra del inmueble actualizado</t>
  </si>
  <si>
    <t>ISAI 2019</t>
  </si>
  <si>
    <t>2015, 2016 y 2017</t>
  </si>
  <si>
    <t>INPC del mes inmediato al de la venta</t>
  </si>
  <si>
    <t>INPC del mes inmediato anterior a la enajenación</t>
  </si>
  <si>
    <t>INPC del mes en que se efectuó la adquisición</t>
  </si>
  <si>
    <t>INPC del mes en que se efectuó la erogación</t>
  </si>
  <si>
    <t xml:space="preserve">ISAI pagado en la compra actualizado </t>
  </si>
  <si>
    <t>Avaluo pagado actualizado</t>
  </si>
  <si>
    <t>Impuesto previo para la entidad federativa</t>
  </si>
  <si>
    <t>ISR a pagar a la entidad federativa</t>
  </si>
  <si>
    <t>Comision por enajenación</t>
  </si>
  <si>
    <t>INPC del mismo mes de la erogación</t>
  </si>
  <si>
    <t>Cálculo del pago provisional a la entidad federativa y a la federación por enajenación de inmuebles por personas físicas</t>
  </si>
  <si>
    <t>Requisitar solo las celdas de color rojo</t>
  </si>
  <si>
    <t>2018 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</si>
</sst>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0.0000"/>
    <numFmt numFmtId="165" formatCode="#,##0.00000"/>
    <numFmt numFmtId="166" formatCode="#,##0.000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444444"/>
      <name val="Arial"/>
    </font>
    <font>
      <sz val="9"/>
      <color rgb="FF444444"/>
      <name val="Arial"/>
    </font>
    <font>
      <sz val="9"/>
      <color rgb="FF444444"/>
      <name val="Helvetica Neue"/>
    </font>
    <font>
      <sz val="9"/>
      <color theme="0"/>
      <name val="Arial"/>
    </font>
    <font>
      <b/>
      <i/>
      <sz val="9"/>
      <color theme="1"/>
      <name val="Arial"/>
    </font>
    <font>
      <b/>
      <sz val="9"/>
      <color indexed="81"/>
      <name val="Calibri"/>
      <family val="2"/>
    </font>
    <font>
      <b/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94">
    <xf numFmtId="0" fontId="0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165" fontId="0" fillId="0" borderId="0" xfId="0" applyNumberFormat="1"/>
    <xf numFmtId="0" fontId="3" fillId="3" borderId="1" xfId="0" applyFont="1" applyFill="1" applyBorder="1" applyProtection="1">
      <protection hidden="1"/>
    </xf>
    <xf numFmtId="8" fontId="3" fillId="3" borderId="1" xfId="0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Protection="1">
      <protection hidden="1"/>
    </xf>
    <xf numFmtId="0" fontId="1" fillId="4" borderId="1" xfId="0" applyFont="1" applyFill="1" applyBorder="1" applyAlignment="1" applyProtection="1">
      <alignment horizontal="center" wrapText="1"/>
      <protection hidden="1"/>
    </xf>
    <xf numFmtId="4" fontId="1" fillId="4" borderId="1" xfId="0" applyNumberFormat="1" applyFont="1" applyFill="1" applyBorder="1" applyAlignment="1" applyProtection="1">
      <alignment horizontal="right"/>
      <protection hidden="1"/>
    </xf>
    <xf numFmtId="0" fontId="1" fillId="4" borderId="3" xfId="0" applyFont="1" applyFill="1" applyBorder="1" applyProtection="1">
      <protection hidden="1"/>
    </xf>
    <xf numFmtId="0" fontId="1" fillId="4" borderId="4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8" fontId="1" fillId="4" borderId="1" xfId="0" applyNumberFormat="1" applyFont="1" applyFill="1" applyBorder="1" applyAlignment="1" applyProtection="1">
      <alignment horizontal="right"/>
      <protection hidden="1"/>
    </xf>
    <xf numFmtId="9" fontId="1" fillId="4" borderId="1" xfId="0" applyNumberFormat="1" applyFont="1" applyFill="1" applyBorder="1" applyAlignment="1" applyProtection="1">
      <alignment horizontal="right"/>
      <protection hidden="1"/>
    </xf>
    <xf numFmtId="0" fontId="1" fillId="4" borderId="1" xfId="0" applyFont="1" applyFill="1" applyBorder="1" applyAlignment="1" applyProtection="1">
      <alignment horizontal="right"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" fillId="4" borderId="1" xfId="0" applyFont="1" applyFill="1" applyBorder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right"/>
      <protection hidden="1"/>
    </xf>
    <xf numFmtId="164" fontId="3" fillId="4" borderId="1" xfId="0" applyNumberFormat="1" applyFont="1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2" xfId="0" applyFont="1" applyFill="1" applyBorder="1" applyProtection="1">
      <protection hidden="1"/>
    </xf>
    <xf numFmtId="8" fontId="1" fillId="4" borderId="0" xfId="0" applyNumberFormat="1" applyFont="1" applyFill="1" applyProtection="1">
      <protection hidden="1"/>
    </xf>
    <xf numFmtId="164" fontId="1" fillId="4" borderId="2" xfId="0" applyNumberFormat="1" applyFont="1" applyFill="1" applyBorder="1" applyAlignment="1" applyProtection="1">
      <alignment horizontal="right"/>
      <protection hidden="1"/>
    </xf>
    <xf numFmtId="8" fontId="1" fillId="4" borderId="2" xfId="0" applyNumberFormat="1" applyFont="1" applyFill="1" applyBorder="1" applyAlignment="1" applyProtection="1">
      <alignment horizontal="right"/>
      <protection hidden="1"/>
    </xf>
    <xf numFmtId="164" fontId="1" fillId="4" borderId="1" xfId="0" applyNumberFormat="1" applyFont="1" applyFill="1" applyBorder="1" applyProtection="1">
      <protection hidden="1"/>
    </xf>
    <xf numFmtId="4" fontId="1" fillId="4" borderId="0" xfId="0" applyNumberFormat="1" applyFont="1" applyFill="1" applyProtection="1">
      <protection hidden="1"/>
    </xf>
    <xf numFmtId="0" fontId="1" fillId="4" borderId="0" xfId="0" applyFont="1" applyFill="1" applyAlignment="1" applyProtection="1">
      <protection hidden="1"/>
    </xf>
    <xf numFmtId="0" fontId="1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alignment horizontal="center" vertical="top"/>
      <protection hidden="1"/>
    </xf>
    <xf numFmtId="0" fontId="3" fillId="4" borderId="0" xfId="0" applyFont="1" applyFill="1" applyBorder="1" applyProtection="1">
      <protection hidden="1"/>
    </xf>
    <xf numFmtId="4" fontId="3" fillId="4" borderId="0" xfId="0" applyNumberFormat="1" applyFont="1" applyFill="1" applyBorder="1" applyProtection="1">
      <protection hidden="1"/>
    </xf>
    <xf numFmtId="0" fontId="6" fillId="4" borderId="0" xfId="0" applyFont="1" applyFill="1" applyBorder="1" applyAlignment="1" applyProtection="1">
      <alignment horizontal="right" vertical="top"/>
      <protection hidden="1"/>
    </xf>
    <xf numFmtId="10" fontId="1" fillId="4" borderId="1" xfId="1" applyNumberFormat="1" applyFont="1" applyFill="1" applyBorder="1" applyAlignment="1" applyProtection="1">
      <alignment horizontal="right"/>
      <protection hidden="1"/>
    </xf>
    <xf numFmtId="0" fontId="12" fillId="4" borderId="1" xfId="0" applyFont="1" applyFill="1" applyBorder="1" applyProtection="1">
      <protection hidden="1"/>
    </xf>
    <xf numFmtId="4" fontId="12" fillId="2" borderId="1" xfId="0" applyNumberFormat="1" applyFont="1" applyFill="1" applyBorder="1" applyAlignment="1" applyProtection="1">
      <alignment horizontal="right"/>
      <protection locked="0"/>
    </xf>
    <xf numFmtId="14" fontId="12" fillId="2" borderId="1" xfId="0" applyNumberFormat="1" applyFont="1" applyFill="1" applyBorder="1" applyAlignment="1" applyProtection="1">
      <alignment horizontal="right"/>
      <protection locked="0"/>
    </xf>
    <xf numFmtId="166" fontId="12" fillId="2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hidden="1"/>
    </xf>
    <xf numFmtId="0" fontId="15" fillId="3" borderId="1" xfId="0" applyFont="1" applyFill="1" applyBorder="1" applyProtection="1">
      <protection hidden="1"/>
    </xf>
    <xf numFmtId="8" fontId="15" fillId="3" borderId="1" xfId="0" applyNumberFormat="1" applyFont="1" applyFill="1" applyBorder="1" applyAlignment="1" applyProtection="1">
      <alignment horizontal="right"/>
      <protection hidden="1"/>
    </xf>
    <xf numFmtId="0" fontId="1" fillId="4" borderId="6" xfId="0" applyFont="1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1" fillId="4" borderId="5" xfId="0" applyFont="1" applyFill="1" applyBorder="1" applyProtection="1">
      <protection hidden="1"/>
    </xf>
    <xf numFmtId="0" fontId="1" fillId="0" borderId="2" xfId="0" applyFont="1" applyFill="1" applyBorder="1" applyProtection="1"/>
    <xf numFmtId="0" fontId="2" fillId="4" borderId="0" xfId="0" applyFont="1" applyFill="1" applyAlignment="1" applyProtection="1">
      <alignment horizontal="center"/>
      <protection hidden="1"/>
    </xf>
  </cellXfs>
  <cellStyles count="89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" xfId="346" builtinId="8" hidden="1"/>
    <cellStyle name="Hipervínculo" xfId="348" builtinId="8" hidden="1"/>
    <cellStyle name="Hipervínculo" xfId="350" builtinId="8" hidden="1"/>
    <cellStyle name="Hipervínculo" xfId="352" builtinId="8" hidden="1"/>
    <cellStyle name="Hipervínculo" xfId="354" builtinId="8" hidden="1"/>
    <cellStyle name="Hipervínculo" xfId="356" builtinId="8" hidden="1"/>
    <cellStyle name="Hipervínculo" xfId="358" builtinId="8" hidden="1"/>
    <cellStyle name="Hipervínculo" xfId="360" builtinId="8" hidden="1"/>
    <cellStyle name="Hipervínculo" xfId="362" builtinId="8" hidden="1"/>
    <cellStyle name="Hipervínculo" xfId="364" builtinId="8" hidden="1"/>
    <cellStyle name="Hipervínculo" xfId="366" builtinId="8" hidden="1"/>
    <cellStyle name="Hipervínculo" xfId="368" builtinId="8" hidden="1"/>
    <cellStyle name="Hipervínculo" xfId="370" builtinId="8" hidden="1"/>
    <cellStyle name="Hipervínculo" xfId="372" builtinId="8" hidden="1"/>
    <cellStyle name="Hipervínculo" xfId="374" builtinId="8" hidden="1"/>
    <cellStyle name="Hipervínculo" xfId="376" builtinId="8" hidden="1"/>
    <cellStyle name="Hipervínculo" xfId="378" builtinId="8" hidden="1"/>
    <cellStyle name="Hipervínculo" xfId="380" builtinId="8" hidden="1"/>
    <cellStyle name="Hipervínculo" xfId="382" builtinId="8" hidden="1"/>
    <cellStyle name="Hipervínculo" xfId="384" builtinId="8" hidden="1"/>
    <cellStyle name="Hipervínculo" xfId="386" builtinId="8" hidden="1"/>
    <cellStyle name="Hipervínculo" xfId="388" builtinId="8" hidden="1"/>
    <cellStyle name="Hipervínculo" xfId="390" builtinId="8" hidden="1"/>
    <cellStyle name="Hipervínculo" xfId="392" builtinId="8" hidden="1"/>
    <cellStyle name="Hipervínculo" xfId="394" builtinId="8" hidden="1"/>
    <cellStyle name="Hipervínculo" xfId="396" builtinId="8" hidden="1"/>
    <cellStyle name="Hipervínculo" xfId="398" builtinId="8" hidden="1"/>
    <cellStyle name="Hipervínculo" xfId="400" builtinId="8" hidden="1"/>
    <cellStyle name="Hipervínculo" xfId="402" builtinId="8" hidden="1"/>
    <cellStyle name="Hipervínculo" xfId="404" builtinId="8" hidden="1"/>
    <cellStyle name="Hipervínculo" xfId="406" builtinId="8" hidden="1"/>
    <cellStyle name="Hipervínculo" xfId="408" builtinId="8" hidden="1"/>
    <cellStyle name="Hipervínculo" xfId="410" builtinId="8" hidden="1"/>
    <cellStyle name="Hipervínculo" xfId="412" builtinId="8" hidden="1"/>
    <cellStyle name="Hipervínculo" xfId="414" builtinId="8" hidden="1"/>
    <cellStyle name="Hipervínculo" xfId="416" builtinId="8" hidden="1"/>
    <cellStyle name="Hipervínculo" xfId="418" builtinId="8" hidden="1"/>
    <cellStyle name="Hipervínculo" xfId="420" builtinId="8" hidden="1"/>
    <cellStyle name="Hipervínculo" xfId="422" builtinId="8" hidden="1"/>
    <cellStyle name="Hipervínculo" xfId="424" builtinId="8" hidden="1"/>
    <cellStyle name="Hipervínculo" xfId="426" builtinId="8" hidden="1"/>
    <cellStyle name="Hipervínculo" xfId="428" builtinId="8" hidden="1"/>
    <cellStyle name="Hipervínculo" xfId="430" builtinId="8" hidden="1"/>
    <cellStyle name="Hipervínculo" xfId="432" builtinId="8" hidden="1"/>
    <cellStyle name="Hipervínculo" xfId="434" builtinId="8" hidden="1"/>
    <cellStyle name="Hipervínculo" xfId="436" builtinId="8" hidden="1"/>
    <cellStyle name="Hipervínculo" xfId="438" builtinId="8" hidden="1"/>
    <cellStyle name="Hipervínculo" xfId="440" builtinId="8" hidden="1"/>
    <cellStyle name="Hipervínculo" xfId="442" builtinId="8" hidden="1"/>
    <cellStyle name="Hipervínculo" xfId="444" builtinId="8" hidden="1"/>
    <cellStyle name="Hipervínculo" xfId="446" builtinId="8" hidden="1"/>
    <cellStyle name="Hipervínculo" xfId="448" builtinId="8" hidden="1"/>
    <cellStyle name="Hipervínculo" xfId="450" builtinId="8" hidden="1"/>
    <cellStyle name="Hipervínculo" xfId="452" builtinId="8" hidden="1"/>
    <cellStyle name="Hipervínculo" xfId="454" builtinId="8" hidden="1"/>
    <cellStyle name="Hipervínculo" xfId="456" builtinId="8" hidden="1"/>
    <cellStyle name="Hipervínculo" xfId="458" builtinId="8" hidden="1"/>
    <cellStyle name="Hipervínculo" xfId="460" builtinId="8" hidden="1"/>
    <cellStyle name="Hipervínculo" xfId="462" builtinId="8" hidden="1"/>
    <cellStyle name="Hipervínculo" xfId="464" builtinId="8" hidden="1"/>
    <cellStyle name="Hipervínculo" xfId="466" builtinId="8" hidden="1"/>
    <cellStyle name="Hipervínculo" xfId="468" builtinId="8" hidden="1"/>
    <cellStyle name="Hipervínculo" xfId="470" builtinId="8" hidden="1"/>
    <cellStyle name="Hipervínculo" xfId="472" builtinId="8" hidden="1"/>
    <cellStyle name="Hipervínculo" xfId="474" builtinId="8" hidden="1"/>
    <cellStyle name="Hipervínculo" xfId="476" builtinId="8" hidden="1"/>
    <cellStyle name="Hipervínculo" xfId="478" builtinId="8" hidden="1"/>
    <cellStyle name="Hipervínculo" xfId="480" builtinId="8" hidden="1"/>
    <cellStyle name="Hipervínculo" xfId="482" builtinId="8" hidden="1"/>
    <cellStyle name="Hipervínculo" xfId="484" builtinId="8" hidden="1"/>
    <cellStyle name="Hipervínculo" xfId="486" builtinId="8" hidden="1"/>
    <cellStyle name="Hipervínculo" xfId="488" builtinId="8" hidden="1"/>
    <cellStyle name="Hipervínculo" xfId="490" builtinId="8" hidden="1"/>
    <cellStyle name="Hipervínculo" xfId="492" builtinId="8" hidden="1"/>
    <cellStyle name="Hipervínculo" xfId="494" builtinId="8" hidden="1"/>
    <cellStyle name="Hipervínculo" xfId="496" builtinId="8" hidden="1"/>
    <cellStyle name="Hipervínculo" xfId="498" builtinId="8" hidden="1"/>
    <cellStyle name="Hipervínculo" xfId="500" builtinId="8" hidden="1"/>
    <cellStyle name="Hipervínculo" xfId="502" builtinId="8" hidden="1"/>
    <cellStyle name="Hipervínculo" xfId="504" builtinId="8" hidden="1"/>
    <cellStyle name="Hipervínculo" xfId="506" builtinId="8" hidden="1"/>
    <cellStyle name="Hipervínculo" xfId="508" builtinId="8" hidden="1"/>
    <cellStyle name="Hipervínculo" xfId="510" builtinId="8" hidden="1"/>
    <cellStyle name="Hipervínculo" xfId="512" builtinId="8" hidden="1"/>
    <cellStyle name="Hipervínculo" xfId="514" builtinId="8" hidden="1"/>
    <cellStyle name="Hipervínculo" xfId="516" builtinId="8" hidden="1"/>
    <cellStyle name="Hipervínculo" xfId="518" builtinId="8" hidden="1"/>
    <cellStyle name="Hipervínculo" xfId="520" builtinId="8" hidden="1"/>
    <cellStyle name="Hipervínculo" xfId="522" builtinId="8" hidden="1"/>
    <cellStyle name="Hipervínculo" xfId="524" builtinId="8" hidden="1"/>
    <cellStyle name="Hipervínculo" xfId="526" builtinId="8" hidden="1"/>
    <cellStyle name="Hipervínculo" xfId="528" builtinId="8" hidden="1"/>
    <cellStyle name="Hipervínculo" xfId="530" builtinId="8" hidden="1"/>
    <cellStyle name="Hipervínculo" xfId="532" builtinId="8" hidden="1"/>
    <cellStyle name="Hipervínculo" xfId="534" builtinId="8" hidden="1"/>
    <cellStyle name="Hipervínculo" xfId="536" builtinId="8" hidden="1"/>
    <cellStyle name="Hipervínculo" xfId="538" builtinId="8" hidden="1"/>
    <cellStyle name="Hipervínculo" xfId="540" builtinId="8" hidden="1"/>
    <cellStyle name="Hipervínculo" xfId="542" builtinId="8" hidden="1"/>
    <cellStyle name="Hipervínculo" xfId="544" builtinId="8" hidden="1"/>
    <cellStyle name="Hipervínculo" xfId="546" builtinId="8" hidden="1"/>
    <cellStyle name="Hipervínculo" xfId="548" builtinId="8" hidden="1"/>
    <cellStyle name="Hipervínculo" xfId="550" builtinId="8" hidden="1"/>
    <cellStyle name="Hipervínculo" xfId="552" builtinId="8" hidden="1"/>
    <cellStyle name="Hipervínculo" xfId="554" builtinId="8" hidden="1"/>
    <cellStyle name="Hipervínculo" xfId="556" builtinId="8" hidden="1"/>
    <cellStyle name="Hipervínculo" xfId="558" builtinId="8" hidden="1"/>
    <cellStyle name="Hipervínculo" xfId="560" builtinId="8" hidden="1"/>
    <cellStyle name="Hipervínculo" xfId="562" builtinId="8" hidden="1"/>
    <cellStyle name="Hipervínculo" xfId="564" builtinId="8" hidden="1"/>
    <cellStyle name="Hipervínculo" xfId="566" builtinId="8" hidden="1"/>
    <cellStyle name="Hipervínculo" xfId="568" builtinId="8" hidden="1"/>
    <cellStyle name="Hipervínculo" xfId="570" builtinId="8" hidden="1"/>
    <cellStyle name="Hipervínculo" xfId="572" builtinId="8" hidden="1"/>
    <cellStyle name="Hipervínculo" xfId="574" builtinId="8" hidden="1"/>
    <cellStyle name="Hipervínculo" xfId="576" builtinId="8" hidden="1"/>
    <cellStyle name="Hipervínculo" xfId="578" builtinId="8" hidden="1"/>
    <cellStyle name="Hipervínculo" xfId="580" builtinId="8" hidden="1"/>
    <cellStyle name="Hipervínculo" xfId="582" builtinId="8" hidden="1"/>
    <cellStyle name="Hipervínculo" xfId="584" builtinId="8" hidden="1"/>
    <cellStyle name="Hipervínculo" xfId="586" builtinId="8" hidden="1"/>
    <cellStyle name="Hipervínculo" xfId="588" builtinId="8" hidden="1"/>
    <cellStyle name="Hipervínculo" xfId="590" builtinId="8" hidden="1"/>
    <cellStyle name="Hipervínculo" xfId="592" builtinId="8" hidden="1"/>
    <cellStyle name="Hipervínculo" xfId="594" builtinId="8" hidden="1"/>
    <cellStyle name="Hipervínculo" xfId="596" builtinId="8" hidden="1"/>
    <cellStyle name="Hipervínculo" xfId="598" builtinId="8" hidden="1"/>
    <cellStyle name="Hipervínculo" xfId="600" builtinId="8" hidden="1"/>
    <cellStyle name="Hipervínculo" xfId="602" builtinId="8" hidden="1"/>
    <cellStyle name="Hipervínculo" xfId="604" builtinId="8" hidden="1"/>
    <cellStyle name="Hipervínculo" xfId="606" builtinId="8" hidden="1"/>
    <cellStyle name="Hipervínculo" xfId="608" builtinId="8" hidden="1"/>
    <cellStyle name="Hipervínculo" xfId="610" builtinId="8" hidden="1"/>
    <cellStyle name="Hipervínculo" xfId="612" builtinId="8" hidden="1"/>
    <cellStyle name="Hipervínculo" xfId="614" builtinId="8" hidden="1"/>
    <cellStyle name="Hipervínculo" xfId="616" builtinId="8" hidden="1"/>
    <cellStyle name="Hipervínculo" xfId="618" builtinId="8" hidden="1"/>
    <cellStyle name="Hipervínculo" xfId="620" builtinId="8" hidden="1"/>
    <cellStyle name="Hipervínculo" xfId="622" builtinId="8" hidden="1"/>
    <cellStyle name="Hipervínculo" xfId="624" builtinId="8" hidden="1"/>
    <cellStyle name="Hipervínculo" xfId="626" builtinId="8" hidden="1"/>
    <cellStyle name="Hipervínculo" xfId="628" builtinId="8" hidden="1"/>
    <cellStyle name="Hipervínculo" xfId="630" builtinId="8" hidden="1"/>
    <cellStyle name="Hipervínculo" xfId="632" builtinId="8" hidden="1"/>
    <cellStyle name="Hipervínculo" xfId="634" builtinId="8" hidden="1"/>
    <cellStyle name="Hipervínculo" xfId="636" builtinId="8" hidden="1"/>
    <cellStyle name="Hipervínculo" xfId="638" builtinId="8" hidden="1"/>
    <cellStyle name="Hipervínculo" xfId="640" builtinId="8" hidden="1"/>
    <cellStyle name="Hipervínculo" xfId="642" builtinId="8" hidden="1"/>
    <cellStyle name="Hipervínculo" xfId="644" builtinId="8" hidden="1"/>
    <cellStyle name="Hipervínculo" xfId="646" builtinId="8" hidden="1"/>
    <cellStyle name="Hipervínculo" xfId="648" builtinId="8" hidden="1"/>
    <cellStyle name="Hipervínculo" xfId="650" builtinId="8" hidden="1"/>
    <cellStyle name="Hipervínculo" xfId="652" builtinId="8" hidden="1"/>
    <cellStyle name="Hipervínculo" xfId="654" builtinId="8" hidden="1"/>
    <cellStyle name="Hipervínculo" xfId="656" builtinId="8" hidden="1"/>
    <cellStyle name="Hipervínculo" xfId="658" builtinId="8" hidden="1"/>
    <cellStyle name="Hipervínculo" xfId="660" builtinId="8" hidden="1"/>
    <cellStyle name="Hipervínculo" xfId="662" builtinId="8" hidden="1"/>
    <cellStyle name="Hipervínculo" xfId="664" builtinId="8" hidden="1"/>
    <cellStyle name="Hipervínculo" xfId="666" builtinId="8" hidden="1"/>
    <cellStyle name="Hipervínculo" xfId="668" builtinId="8" hidden="1"/>
    <cellStyle name="Hipervínculo" xfId="670" builtinId="8" hidden="1"/>
    <cellStyle name="Hipervínculo" xfId="672" builtinId="8" hidden="1"/>
    <cellStyle name="Hipervínculo" xfId="674" builtinId="8" hidden="1"/>
    <cellStyle name="Hipervínculo" xfId="676" builtinId="8" hidden="1"/>
    <cellStyle name="Hipervínculo" xfId="678" builtinId="8" hidden="1"/>
    <cellStyle name="Hipervínculo" xfId="680" builtinId="8" hidden="1"/>
    <cellStyle name="Hipervínculo" xfId="682" builtinId="8" hidden="1"/>
    <cellStyle name="Hipervínculo" xfId="684" builtinId="8" hidden="1"/>
    <cellStyle name="Hipervínculo" xfId="686" builtinId="8" hidden="1"/>
    <cellStyle name="Hipervínculo" xfId="688" builtinId="8" hidden="1"/>
    <cellStyle name="Hipervínculo" xfId="690" builtinId="8" hidden="1"/>
    <cellStyle name="Hipervínculo" xfId="692" builtinId="8" hidden="1"/>
    <cellStyle name="Hipervínculo" xfId="694" builtinId="8" hidden="1"/>
    <cellStyle name="Hipervínculo" xfId="696" builtinId="8" hidden="1"/>
    <cellStyle name="Hipervínculo" xfId="698" builtinId="8" hidden="1"/>
    <cellStyle name="Hipervínculo" xfId="700" builtinId="8" hidden="1"/>
    <cellStyle name="Hipervínculo" xfId="702" builtinId="8" hidden="1"/>
    <cellStyle name="Hipervínculo" xfId="704" builtinId="8" hidden="1"/>
    <cellStyle name="Hipervínculo" xfId="706" builtinId="8" hidden="1"/>
    <cellStyle name="Hipervínculo" xfId="708" builtinId="8" hidden="1"/>
    <cellStyle name="Hipervínculo" xfId="710" builtinId="8" hidden="1"/>
    <cellStyle name="Hipervínculo" xfId="712" builtinId="8" hidden="1"/>
    <cellStyle name="Hipervínculo" xfId="714" builtinId="8" hidden="1"/>
    <cellStyle name="Hipervínculo" xfId="716" builtinId="8" hidden="1"/>
    <cellStyle name="Hipervínculo" xfId="718" builtinId="8" hidden="1"/>
    <cellStyle name="Hipervínculo" xfId="720" builtinId="8" hidden="1"/>
    <cellStyle name="Hipervínculo" xfId="722" builtinId="8" hidden="1"/>
    <cellStyle name="Hipervínculo" xfId="724" builtinId="8" hidden="1"/>
    <cellStyle name="Hipervínculo" xfId="726" builtinId="8" hidden="1"/>
    <cellStyle name="Hipervínculo" xfId="728" builtinId="8" hidden="1"/>
    <cellStyle name="Hipervínculo" xfId="730" builtinId="8" hidden="1"/>
    <cellStyle name="Hipervínculo" xfId="732" builtinId="8" hidden="1"/>
    <cellStyle name="Hipervínculo" xfId="734" builtinId="8" hidden="1"/>
    <cellStyle name="Hipervínculo" xfId="736" builtinId="8" hidden="1"/>
    <cellStyle name="Hipervínculo" xfId="738" builtinId="8" hidden="1"/>
    <cellStyle name="Hipervínculo" xfId="740" builtinId="8" hidden="1"/>
    <cellStyle name="Hipervínculo" xfId="742" builtinId="8" hidden="1"/>
    <cellStyle name="Hipervínculo" xfId="744" builtinId="8" hidden="1"/>
    <cellStyle name="Hipervínculo" xfId="746" builtinId="8" hidden="1"/>
    <cellStyle name="Hipervínculo" xfId="748" builtinId="8" hidden="1"/>
    <cellStyle name="Hipervínculo" xfId="750" builtinId="8" hidden="1"/>
    <cellStyle name="Hipervínculo" xfId="752" builtinId="8" hidden="1"/>
    <cellStyle name="Hipervínculo" xfId="754" builtinId="8" hidden="1"/>
    <cellStyle name="Hipervínculo" xfId="756" builtinId="8" hidden="1"/>
    <cellStyle name="Hipervínculo" xfId="758" builtinId="8" hidden="1"/>
    <cellStyle name="Hipervínculo" xfId="760" builtinId="8" hidden="1"/>
    <cellStyle name="Hipervínculo" xfId="762" builtinId="8" hidden="1"/>
    <cellStyle name="Hipervínculo" xfId="764" builtinId="8" hidden="1"/>
    <cellStyle name="Hipervínculo" xfId="766" builtinId="8" hidden="1"/>
    <cellStyle name="Hipervínculo" xfId="768" builtinId="8" hidden="1"/>
    <cellStyle name="Hipervínculo" xfId="770" builtinId="8" hidden="1"/>
    <cellStyle name="Hipervínculo" xfId="772" builtinId="8" hidden="1"/>
    <cellStyle name="Hipervínculo" xfId="774" builtinId="8" hidden="1"/>
    <cellStyle name="Hipervínculo" xfId="776" builtinId="8" hidden="1"/>
    <cellStyle name="Hipervínculo" xfId="778" builtinId="8" hidden="1"/>
    <cellStyle name="Hipervínculo" xfId="780" builtinId="8" hidden="1"/>
    <cellStyle name="Hipervínculo" xfId="782" builtinId="8" hidden="1"/>
    <cellStyle name="Hipervínculo" xfId="784" builtinId="8" hidden="1"/>
    <cellStyle name="Hipervínculo" xfId="786" builtinId="8" hidden="1"/>
    <cellStyle name="Hipervínculo" xfId="788" builtinId="8" hidden="1"/>
    <cellStyle name="Hipervínculo" xfId="790" builtinId="8" hidden="1"/>
    <cellStyle name="Hipervínculo" xfId="792" builtinId="8" hidden="1"/>
    <cellStyle name="Hipervínculo" xfId="794" builtinId="8" hidden="1"/>
    <cellStyle name="Hipervínculo" xfId="796" builtinId="8" hidden="1"/>
    <cellStyle name="Hipervínculo" xfId="798" builtinId="8" hidden="1"/>
    <cellStyle name="Hipervínculo" xfId="800" builtinId="8" hidden="1"/>
    <cellStyle name="Hipervínculo" xfId="802" builtinId="8" hidden="1"/>
    <cellStyle name="Hipervínculo" xfId="804" builtinId="8" hidden="1"/>
    <cellStyle name="Hipervínculo" xfId="806" builtinId="8" hidden="1"/>
    <cellStyle name="Hipervínculo" xfId="808" builtinId="8" hidden="1"/>
    <cellStyle name="Hipervínculo" xfId="810" builtinId="8" hidden="1"/>
    <cellStyle name="Hipervínculo" xfId="812" builtinId="8" hidden="1"/>
    <cellStyle name="Hipervínculo" xfId="814" builtinId="8" hidden="1"/>
    <cellStyle name="Hipervínculo" xfId="816" builtinId="8" hidden="1"/>
    <cellStyle name="Hipervínculo" xfId="818" builtinId="8" hidden="1"/>
    <cellStyle name="Hipervínculo" xfId="820" builtinId="8" hidden="1"/>
    <cellStyle name="Hipervínculo" xfId="822" builtinId="8" hidden="1"/>
    <cellStyle name="Hipervínculo" xfId="824" builtinId="8" hidden="1"/>
    <cellStyle name="Hipervínculo" xfId="826" builtinId="8" hidden="1"/>
    <cellStyle name="Hipervínculo" xfId="828" builtinId="8" hidden="1"/>
    <cellStyle name="Hipervínculo" xfId="830" builtinId="8" hidden="1"/>
    <cellStyle name="Hipervínculo" xfId="832" builtinId="8" hidden="1"/>
    <cellStyle name="Hipervínculo" xfId="834" builtinId="8" hidden="1"/>
    <cellStyle name="Hipervínculo" xfId="836" builtinId="8" hidden="1"/>
    <cellStyle name="Hipervínculo" xfId="838" builtinId="8" hidden="1"/>
    <cellStyle name="Hipervínculo" xfId="840" builtinId="8" hidden="1"/>
    <cellStyle name="Hipervínculo" xfId="842" builtinId="8" hidden="1"/>
    <cellStyle name="Hipervínculo" xfId="844" builtinId="8" hidden="1"/>
    <cellStyle name="Hipervínculo" xfId="846" builtinId="8" hidden="1"/>
    <cellStyle name="Hipervínculo" xfId="848" builtinId="8" hidden="1"/>
    <cellStyle name="Hipervínculo" xfId="850" builtinId="8" hidden="1"/>
    <cellStyle name="Hipervínculo" xfId="852" builtinId="8" hidden="1"/>
    <cellStyle name="Hipervínculo" xfId="854" builtinId="8" hidden="1"/>
    <cellStyle name="Hipervínculo" xfId="856" builtinId="8" hidden="1"/>
    <cellStyle name="Hipervínculo" xfId="858" builtinId="8" hidden="1"/>
    <cellStyle name="Hipervínculo" xfId="860" builtinId="8" hidden="1"/>
    <cellStyle name="Hipervínculo" xfId="862" builtinId="8" hidden="1"/>
    <cellStyle name="Hipervínculo" xfId="864" builtinId="8" hidden="1"/>
    <cellStyle name="Hipervínculo" xfId="866" builtinId="8" hidden="1"/>
    <cellStyle name="Hipervínculo" xfId="868" builtinId="8" hidden="1"/>
    <cellStyle name="Hipervínculo" xfId="870" builtinId="8" hidden="1"/>
    <cellStyle name="Hipervínculo" xfId="872" builtinId="8" hidden="1"/>
    <cellStyle name="Hipervínculo" xfId="874" builtinId="8" hidden="1"/>
    <cellStyle name="Hipervínculo" xfId="876" builtinId="8" hidden="1"/>
    <cellStyle name="Hipervínculo" xfId="878" builtinId="8" hidden="1"/>
    <cellStyle name="Hipervínculo" xfId="880" builtinId="8" hidden="1"/>
    <cellStyle name="Hipervínculo" xfId="882" builtinId="8" hidden="1"/>
    <cellStyle name="Hipervínculo" xfId="884" builtinId="8" hidden="1"/>
    <cellStyle name="Hipervínculo" xfId="886" builtinId="8" hidden="1"/>
    <cellStyle name="Hipervínculo" xfId="888" builtinId="8" hidden="1"/>
    <cellStyle name="Hipervínculo" xfId="890" builtinId="8" hidden="1"/>
    <cellStyle name="Hipervínculo" xfId="89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Hipervínculo visitado" xfId="347" builtinId="9" hidden="1"/>
    <cellStyle name="Hipervínculo visitado" xfId="349" builtinId="9" hidden="1"/>
    <cellStyle name="Hipervínculo visitado" xfId="351" builtinId="9" hidden="1"/>
    <cellStyle name="Hipervínculo visitado" xfId="353" builtinId="9" hidden="1"/>
    <cellStyle name="Hipervínculo visitado" xfId="355" builtinId="9" hidden="1"/>
    <cellStyle name="Hipervínculo visitado" xfId="357" builtinId="9" hidden="1"/>
    <cellStyle name="Hipervínculo visitado" xfId="359" builtinId="9" hidden="1"/>
    <cellStyle name="Hipervínculo visitado" xfId="361" builtinId="9" hidden="1"/>
    <cellStyle name="Hipervínculo visitado" xfId="363" builtinId="9" hidden="1"/>
    <cellStyle name="Hipervínculo visitado" xfId="365" builtinId="9" hidden="1"/>
    <cellStyle name="Hipervínculo visitado" xfId="367" builtinId="9" hidden="1"/>
    <cellStyle name="Hipervínculo visitado" xfId="369" builtinId="9" hidden="1"/>
    <cellStyle name="Hipervínculo visitado" xfId="371" builtinId="9" hidden="1"/>
    <cellStyle name="Hipervínculo visitado" xfId="373" builtinId="9" hidden="1"/>
    <cellStyle name="Hipervínculo visitado" xfId="375" builtinId="9" hidden="1"/>
    <cellStyle name="Hipervínculo visitado" xfId="377" builtinId="9" hidden="1"/>
    <cellStyle name="Hipervínculo visitado" xfId="379" builtinId="9" hidden="1"/>
    <cellStyle name="Hipervínculo visitado" xfId="381" builtinId="9" hidden="1"/>
    <cellStyle name="Hipervínculo visitado" xfId="383" builtinId="9" hidden="1"/>
    <cellStyle name="Hipervínculo visitado" xfId="385" builtinId="9" hidden="1"/>
    <cellStyle name="Hipervínculo visitado" xfId="387" builtinId="9" hidden="1"/>
    <cellStyle name="Hipervínculo visitado" xfId="389" builtinId="9" hidden="1"/>
    <cellStyle name="Hipervínculo visitado" xfId="391" builtinId="9" hidden="1"/>
    <cellStyle name="Hipervínculo visitado" xfId="393" builtinId="9" hidden="1"/>
    <cellStyle name="Hipervínculo visitado" xfId="395" builtinId="9" hidden="1"/>
    <cellStyle name="Hipervínculo visitado" xfId="397" builtinId="9" hidden="1"/>
    <cellStyle name="Hipervínculo visitado" xfId="399" builtinId="9" hidden="1"/>
    <cellStyle name="Hipervínculo visitado" xfId="401" builtinId="9" hidden="1"/>
    <cellStyle name="Hipervínculo visitado" xfId="403" builtinId="9" hidden="1"/>
    <cellStyle name="Hipervínculo visitado" xfId="405" builtinId="9" hidden="1"/>
    <cellStyle name="Hipervínculo visitado" xfId="407" builtinId="9" hidden="1"/>
    <cellStyle name="Hipervínculo visitado" xfId="409" builtinId="9" hidden="1"/>
    <cellStyle name="Hipervínculo visitado" xfId="411" builtinId="9" hidden="1"/>
    <cellStyle name="Hipervínculo visitado" xfId="413" builtinId="9" hidden="1"/>
    <cellStyle name="Hipervínculo visitado" xfId="415" builtinId="9" hidden="1"/>
    <cellStyle name="Hipervínculo visitado" xfId="417" builtinId="9" hidden="1"/>
    <cellStyle name="Hipervínculo visitado" xfId="419" builtinId="9" hidden="1"/>
    <cellStyle name="Hipervínculo visitado" xfId="421" builtinId="9" hidden="1"/>
    <cellStyle name="Hipervínculo visitado" xfId="423" builtinId="9" hidden="1"/>
    <cellStyle name="Hipervínculo visitado" xfId="425" builtinId="9" hidden="1"/>
    <cellStyle name="Hipervínculo visitado" xfId="427" builtinId="9" hidden="1"/>
    <cellStyle name="Hipervínculo visitado" xfId="429" builtinId="9" hidden="1"/>
    <cellStyle name="Hipervínculo visitado" xfId="431" builtinId="9" hidden="1"/>
    <cellStyle name="Hipervínculo visitado" xfId="433" builtinId="9" hidden="1"/>
    <cellStyle name="Hipervínculo visitado" xfId="435" builtinId="9" hidden="1"/>
    <cellStyle name="Hipervínculo visitado" xfId="437" builtinId="9" hidden="1"/>
    <cellStyle name="Hipervínculo visitado" xfId="439" builtinId="9" hidden="1"/>
    <cellStyle name="Hipervínculo visitado" xfId="441" builtinId="9" hidden="1"/>
    <cellStyle name="Hipervínculo visitado" xfId="443" builtinId="9" hidden="1"/>
    <cellStyle name="Hipervínculo visitado" xfId="445" builtinId="9" hidden="1"/>
    <cellStyle name="Hipervínculo visitado" xfId="447" builtinId="9" hidden="1"/>
    <cellStyle name="Hipervínculo visitado" xfId="449" builtinId="9" hidden="1"/>
    <cellStyle name="Hipervínculo visitado" xfId="451" builtinId="9" hidden="1"/>
    <cellStyle name="Hipervínculo visitado" xfId="453" builtinId="9" hidden="1"/>
    <cellStyle name="Hipervínculo visitado" xfId="455" builtinId="9" hidden="1"/>
    <cellStyle name="Hipervínculo visitado" xfId="457" builtinId="9" hidden="1"/>
    <cellStyle name="Hipervínculo visitado" xfId="459" builtinId="9" hidden="1"/>
    <cellStyle name="Hipervínculo visitado" xfId="461" builtinId="9" hidden="1"/>
    <cellStyle name="Hipervínculo visitado" xfId="463" builtinId="9" hidden="1"/>
    <cellStyle name="Hipervínculo visitado" xfId="465" builtinId="9" hidden="1"/>
    <cellStyle name="Hipervínculo visitado" xfId="467" builtinId="9" hidden="1"/>
    <cellStyle name="Hipervínculo visitado" xfId="469" builtinId="9" hidden="1"/>
    <cellStyle name="Hipervínculo visitado" xfId="471" builtinId="9" hidden="1"/>
    <cellStyle name="Hipervínculo visitado" xfId="473" builtinId="9" hidden="1"/>
    <cellStyle name="Hipervínculo visitado" xfId="475" builtinId="9" hidden="1"/>
    <cellStyle name="Hipervínculo visitado" xfId="477" builtinId="9" hidden="1"/>
    <cellStyle name="Hipervínculo visitado" xfId="479" builtinId="9" hidden="1"/>
    <cellStyle name="Hipervínculo visitado" xfId="481" builtinId="9" hidden="1"/>
    <cellStyle name="Hipervínculo visitado" xfId="483" builtinId="9" hidden="1"/>
    <cellStyle name="Hipervínculo visitado" xfId="485" builtinId="9" hidden="1"/>
    <cellStyle name="Hipervínculo visitado" xfId="487" builtinId="9" hidden="1"/>
    <cellStyle name="Hipervínculo visitado" xfId="489" builtinId="9" hidden="1"/>
    <cellStyle name="Hipervínculo visitado" xfId="491" builtinId="9" hidden="1"/>
    <cellStyle name="Hipervínculo visitado" xfId="493" builtinId="9" hidden="1"/>
    <cellStyle name="Hipervínculo visitado" xfId="495" builtinId="9" hidden="1"/>
    <cellStyle name="Hipervínculo visitado" xfId="497" builtinId="9" hidden="1"/>
    <cellStyle name="Hipervínculo visitado" xfId="499" builtinId="9" hidden="1"/>
    <cellStyle name="Hipervínculo visitado" xfId="501" builtinId="9" hidden="1"/>
    <cellStyle name="Hipervínculo visitado" xfId="503" builtinId="9" hidden="1"/>
    <cellStyle name="Hipervínculo visitado" xfId="505" builtinId="9" hidden="1"/>
    <cellStyle name="Hipervínculo visitado" xfId="507" builtinId="9" hidden="1"/>
    <cellStyle name="Hipervínculo visitado" xfId="509" builtinId="9" hidden="1"/>
    <cellStyle name="Hipervínculo visitado" xfId="511" builtinId="9" hidden="1"/>
    <cellStyle name="Hipervínculo visitado" xfId="513" builtinId="9" hidden="1"/>
    <cellStyle name="Hipervínculo visitado" xfId="515" builtinId="9" hidden="1"/>
    <cellStyle name="Hipervínculo visitado" xfId="517" builtinId="9" hidden="1"/>
    <cellStyle name="Hipervínculo visitado" xfId="519" builtinId="9" hidden="1"/>
    <cellStyle name="Hipervínculo visitado" xfId="521" builtinId="9" hidden="1"/>
    <cellStyle name="Hipervínculo visitado" xfId="523" builtinId="9" hidden="1"/>
    <cellStyle name="Hipervínculo visitado" xfId="525" builtinId="9" hidden="1"/>
    <cellStyle name="Hipervínculo visitado" xfId="527" builtinId="9" hidden="1"/>
    <cellStyle name="Hipervínculo visitado" xfId="529" builtinId="9" hidden="1"/>
    <cellStyle name="Hipervínculo visitado" xfId="531" builtinId="9" hidden="1"/>
    <cellStyle name="Hipervínculo visitado" xfId="533" builtinId="9" hidden="1"/>
    <cellStyle name="Hipervínculo visitado" xfId="535" builtinId="9" hidden="1"/>
    <cellStyle name="Hipervínculo visitado" xfId="537" builtinId="9" hidden="1"/>
    <cellStyle name="Hipervínculo visitado" xfId="539" builtinId="9" hidden="1"/>
    <cellStyle name="Hipervínculo visitado" xfId="541" builtinId="9" hidden="1"/>
    <cellStyle name="Hipervínculo visitado" xfId="543" builtinId="9" hidden="1"/>
    <cellStyle name="Hipervínculo visitado" xfId="545" builtinId="9" hidden="1"/>
    <cellStyle name="Hipervínculo visitado" xfId="547" builtinId="9" hidden="1"/>
    <cellStyle name="Hipervínculo visitado" xfId="549" builtinId="9" hidden="1"/>
    <cellStyle name="Hipervínculo visitado" xfId="551" builtinId="9" hidden="1"/>
    <cellStyle name="Hipervínculo visitado" xfId="553" builtinId="9" hidden="1"/>
    <cellStyle name="Hipervínculo visitado" xfId="555" builtinId="9" hidden="1"/>
    <cellStyle name="Hipervínculo visitado" xfId="557" builtinId="9" hidden="1"/>
    <cellStyle name="Hipervínculo visitado" xfId="559" builtinId="9" hidden="1"/>
    <cellStyle name="Hipervínculo visitado" xfId="561" builtinId="9" hidden="1"/>
    <cellStyle name="Hipervínculo visitado" xfId="563" builtinId="9" hidden="1"/>
    <cellStyle name="Hipervínculo visitado" xfId="565" builtinId="9" hidden="1"/>
    <cellStyle name="Hipervínculo visitado" xfId="567" builtinId="9" hidden="1"/>
    <cellStyle name="Hipervínculo visitado" xfId="569" builtinId="9" hidden="1"/>
    <cellStyle name="Hipervínculo visitado" xfId="571" builtinId="9" hidden="1"/>
    <cellStyle name="Hipervínculo visitado" xfId="573" builtinId="9" hidden="1"/>
    <cellStyle name="Hipervínculo visitado" xfId="575" builtinId="9" hidden="1"/>
    <cellStyle name="Hipervínculo visitado" xfId="577" builtinId="9" hidden="1"/>
    <cellStyle name="Hipervínculo visitado" xfId="579" builtinId="9" hidden="1"/>
    <cellStyle name="Hipervínculo visitado" xfId="581" builtinId="9" hidden="1"/>
    <cellStyle name="Hipervínculo visitado" xfId="583" builtinId="9" hidden="1"/>
    <cellStyle name="Hipervínculo visitado" xfId="585" builtinId="9" hidden="1"/>
    <cellStyle name="Hipervínculo visitado" xfId="587" builtinId="9" hidden="1"/>
    <cellStyle name="Hipervínculo visitado" xfId="589" builtinId="9" hidden="1"/>
    <cellStyle name="Hipervínculo visitado" xfId="591" builtinId="9" hidden="1"/>
    <cellStyle name="Hipervínculo visitado" xfId="593" builtinId="9" hidden="1"/>
    <cellStyle name="Hipervínculo visitado" xfId="595" builtinId="9" hidden="1"/>
    <cellStyle name="Hipervínculo visitado" xfId="597" builtinId="9" hidden="1"/>
    <cellStyle name="Hipervínculo visitado" xfId="599" builtinId="9" hidden="1"/>
    <cellStyle name="Hipervínculo visitado" xfId="601" builtinId="9" hidden="1"/>
    <cellStyle name="Hipervínculo visitado" xfId="603" builtinId="9" hidden="1"/>
    <cellStyle name="Hipervínculo visitado" xfId="605" builtinId="9" hidden="1"/>
    <cellStyle name="Hipervínculo visitado" xfId="607" builtinId="9" hidden="1"/>
    <cellStyle name="Hipervínculo visitado" xfId="609" builtinId="9" hidden="1"/>
    <cellStyle name="Hipervínculo visitado" xfId="611" builtinId="9" hidden="1"/>
    <cellStyle name="Hipervínculo visitado" xfId="613" builtinId="9" hidden="1"/>
    <cellStyle name="Hipervínculo visitado" xfId="615" builtinId="9" hidden="1"/>
    <cellStyle name="Hipervínculo visitado" xfId="617" builtinId="9" hidden="1"/>
    <cellStyle name="Hipervínculo visitado" xfId="619" builtinId="9" hidden="1"/>
    <cellStyle name="Hipervínculo visitado" xfId="621" builtinId="9" hidden="1"/>
    <cellStyle name="Hipervínculo visitado" xfId="623" builtinId="9" hidden="1"/>
    <cellStyle name="Hipervínculo visitado" xfId="625" builtinId="9" hidden="1"/>
    <cellStyle name="Hipervínculo visitado" xfId="627" builtinId="9" hidden="1"/>
    <cellStyle name="Hipervínculo visitado" xfId="629" builtinId="9" hidden="1"/>
    <cellStyle name="Hipervínculo visitado" xfId="631" builtinId="9" hidden="1"/>
    <cellStyle name="Hipervínculo visitado" xfId="633" builtinId="9" hidden="1"/>
    <cellStyle name="Hipervínculo visitado" xfId="635" builtinId="9" hidden="1"/>
    <cellStyle name="Hipervínculo visitado" xfId="637" builtinId="9" hidden="1"/>
    <cellStyle name="Hipervínculo visitado" xfId="639" builtinId="9" hidden="1"/>
    <cellStyle name="Hipervínculo visitado" xfId="641" builtinId="9" hidden="1"/>
    <cellStyle name="Hipervínculo visitado" xfId="643" builtinId="9" hidden="1"/>
    <cellStyle name="Hipervínculo visitado" xfId="645" builtinId="9" hidden="1"/>
    <cellStyle name="Hipervínculo visitado" xfId="647" builtinId="9" hidden="1"/>
    <cellStyle name="Hipervínculo visitado" xfId="649" builtinId="9" hidden="1"/>
    <cellStyle name="Hipervínculo visitado" xfId="651" builtinId="9" hidden="1"/>
    <cellStyle name="Hipervínculo visitado" xfId="653" builtinId="9" hidden="1"/>
    <cellStyle name="Hipervínculo visitado" xfId="655" builtinId="9" hidden="1"/>
    <cellStyle name="Hipervínculo visitado" xfId="657" builtinId="9" hidden="1"/>
    <cellStyle name="Hipervínculo visitado" xfId="659" builtinId="9" hidden="1"/>
    <cellStyle name="Hipervínculo visitado" xfId="661" builtinId="9" hidden="1"/>
    <cellStyle name="Hipervínculo visitado" xfId="663" builtinId="9" hidden="1"/>
    <cellStyle name="Hipervínculo visitado" xfId="665" builtinId="9" hidden="1"/>
    <cellStyle name="Hipervínculo visitado" xfId="667" builtinId="9" hidden="1"/>
    <cellStyle name="Hipervínculo visitado" xfId="669" builtinId="9" hidden="1"/>
    <cellStyle name="Hipervínculo visitado" xfId="671" builtinId="9" hidden="1"/>
    <cellStyle name="Hipervínculo visitado" xfId="673" builtinId="9" hidden="1"/>
    <cellStyle name="Hipervínculo visitado" xfId="675" builtinId="9" hidden="1"/>
    <cellStyle name="Hipervínculo visitado" xfId="677" builtinId="9" hidden="1"/>
    <cellStyle name="Hipervínculo visitado" xfId="679" builtinId="9" hidden="1"/>
    <cellStyle name="Hipervínculo visitado" xfId="681" builtinId="9" hidden="1"/>
    <cellStyle name="Hipervínculo visitado" xfId="683" builtinId="9" hidden="1"/>
    <cellStyle name="Hipervínculo visitado" xfId="685" builtinId="9" hidden="1"/>
    <cellStyle name="Hipervínculo visitado" xfId="687" builtinId="9" hidden="1"/>
    <cellStyle name="Hipervínculo visitado" xfId="689" builtinId="9" hidden="1"/>
    <cellStyle name="Hipervínculo visitado" xfId="691" builtinId="9" hidden="1"/>
    <cellStyle name="Hipervínculo visitado" xfId="693" builtinId="9" hidden="1"/>
    <cellStyle name="Hipervínculo visitado" xfId="695" builtinId="9" hidden="1"/>
    <cellStyle name="Hipervínculo visitado" xfId="697" builtinId="9" hidden="1"/>
    <cellStyle name="Hipervínculo visitado" xfId="699" builtinId="9" hidden="1"/>
    <cellStyle name="Hipervínculo visitado" xfId="701" builtinId="9" hidden="1"/>
    <cellStyle name="Hipervínculo visitado" xfId="703" builtinId="9" hidden="1"/>
    <cellStyle name="Hipervínculo visitado" xfId="705" builtinId="9" hidden="1"/>
    <cellStyle name="Hipervínculo visitado" xfId="707" builtinId="9" hidden="1"/>
    <cellStyle name="Hipervínculo visitado" xfId="709" builtinId="9" hidden="1"/>
    <cellStyle name="Hipervínculo visitado" xfId="711" builtinId="9" hidden="1"/>
    <cellStyle name="Hipervínculo visitado" xfId="713" builtinId="9" hidden="1"/>
    <cellStyle name="Hipervínculo visitado" xfId="715" builtinId="9" hidden="1"/>
    <cellStyle name="Hipervínculo visitado" xfId="717" builtinId="9" hidden="1"/>
    <cellStyle name="Hipervínculo visitado" xfId="719" builtinId="9" hidden="1"/>
    <cellStyle name="Hipervínculo visitado" xfId="721" builtinId="9" hidden="1"/>
    <cellStyle name="Hipervínculo visitado" xfId="723" builtinId="9" hidden="1"/>
    <cellStyle name="Hipervínculo visitado" xfId="725" builtinId="9" hidden="1"/>
    <cellStyle name="Hipervínculo visitado" xfId="727" builtinId="9" hidden="1"/>
    <cellStyle name="Hipervínculo visitado" xfId="729" builtinId="9" hidden="1"/>
    <cellStyle name="Hipervínculo visitado" xfId="731" builtinId="9" hidden="1"/>
    <cellStyle name="Hipervínculo visitado" xfId="733" builtinId="9" hidden="1"/>
    <cellStyle name="Hipervínculo visitado" xfId="735" builtinId="9" hidden="1"/>
    <cellStyle name="Hipervínculo visitado" xfId="737" builtinId="9" hidden="1"/>
    <cellStyle name="Hipervínculo visitado" xfId="739" builtinId="9" hidden="1"/>
    <cellStyle name="Hipervínculo visitado" xfId="741" builtinId="9" hidden="1"/>
    <cellStyle name="Hipervínculo visitado" xfId="743" builtinId="9" hidden="1"/>
    <cellStyle name="Hipervínculo visitado" xfId="745" builtinId="9" hidden="1"/>
    <cellStyle name="Hipervínculo visitado" xfId="747" builtinId="9" hidden="1"/>
    <cellStyle name="Hipervínculo visitado" xfId="749" builtinId="9" hidden="1"/>
    <cellStyle name="Hipervínculo visitado" xfId="751" builtinId="9" hidden="1"/>
    <cellStyle name="Hipervínculo visitado" xfId="753" builtinId="9" hidden="1"/>
    <cellStyle name="Hipervínculo visitado" xfId="755" builtinId="9" hidden="1"/>
    <cellStyle name="Hipervínculo visitado" xfId="757" builtinId="9" hidden="1"/>
    <cellStyle name="Hipervínculo visitado" xfId="759" builtinId="9" hidden="1"/>
    <cellStyle name="Hipervínculo visitado" xfId="761" builtinId="9" hidden="1"/>
    <cellStyle name="Hipervínculo visitado" xfId="763" builtinId="9" hidden="1"/>
    <cellStyle name="Hipervínculo visitado" xfId="765" builtinId="9" hidden="1"/>
    <cellStyle name="Hipervínculo visitado" xfId="767" builtinId="9" hidden="1"/>
    <cellStyle name="Hipervínculo visitado" xfId="769" builtinId="9" hidden="1"/>
    <cellStyle name="Hipervínculo visitado" xfId="771" builtinId="9" hidden="1"/>
    <cellStyle name="Hipervínculo visitado" xfId="773" builtinId="9" hidden="1"/>
    <cellStyle name="Hipervínculo visitado" xfId="775" builtinId="9" hidden="1"/>
    <cellStyle name="Hipervínculo visitado" xfId="777" builtinId="9" hidden="1"/>
    <cellStyle name="Hipervínculo visitado" xfId="779" builtinId="9" hidden="1"/>
    <cellStyle name="Hipervínculo visitado" xfId="781" builtinId="9" hidden="1"/>
    <cellStyle name="Hipervínculo visitado" xfId="783" builtinId="9" hidden="1"/>
    <cellStyle name="Hipervínculo visitado" xfId="785" builtinId="9" hidden="1"/>
    <cellStyle name="Hipervínculo visitado" xfId="787" builtinId="9" hidden="1"/>
    <cellStyle name="Hipervínculo visitado" xfId="789" builtinId="9" hidden="1"/>
    <cellStyle name="Hipervínculo visitado" xfId="791" builtinId="9" hidden="1"/>
    <cellStyle name="Hipervínculo visitado" xfId="793" builtinId="9" hidden="1"/>
    <cellStyle name="Hipervínculo visitado" xfId="795" builtinId="9" hidden="1"/>
    <cellStyle name="Hipervínculo visitado" xfId="797" builtinId="9" hidden="1"/>
    <cellStyle name="Hipervínculo visitado" xfId="799" builtinId="9" hidden="1"/>
    <cellStyle name="Hipervínculo visitado" xfId="801" builtinId="9" hidden="1"/>
    <cellStyle name="Hipervínculo visitado" xfId="803" builtinId="9" hidden="1"/>
    <cellStyle name="Hipervínculo visitado" xfId="805" builtinId="9" hidden="1"/>
    <cellStyle name="Hipervínculo visitado" xfId="807" builtinId="9" hidden="1"/>
    <cellStyle name="Hipervínculo visitado" xfId="809" builtinId="9" hidden="1"/>
    <cellStyle name="Hipervínculo visitado" xfId="811" builtinId="9" hidden="1"/>
    <cellStyle name="Hipervínculo visitado" xfId="813" builtinId="9" hidden="1"/>
    <cellStyle name="Hipervínculo visitado" xfId="815" builtinId="9" hidden="1"/>
    <cellStyle name="Hipervínculo visitado" xfId="817" builtinId="9" hidden="1"/>
    <cellStyle name="Hipervínculo visitado" xfId="819" builtinId="9" hidden="1"/>
    <cellStyle name="Hipervínculo visitado" xfId="821" builtinId="9" hidden="1"/>
    <cellStyle name="Hipervínculo visitado" xfId="823" builtinId="9" hidden="1"/>
    <cellStyle name="Hipervínculo visitado" xfId="825" builtinId="9" hidden="1"/>
    <cellStyle name="Hipervínculo visitado" xfId="827" builtinId="9" hidden="1"/>
    <cellStyle name="Hipervínculo visitado" xfId="829" builtinId="9" hidden="1"/>
    <cellStyle name="Hipervínculo visitado" xfId="831" builtinId="9" hidden="1"/>
    <cellStyle name="Hipervínculo visitado" xfId="833" builtinId="9" hidden="1"/>
    <cellStyle name="Hipervínculo visitado" xfId="835" builtinId="9" hidden="1"/>
    <cellStyle name="Hipervínculo visitado" xfId="837" builtinId="9" hidden="1"/>
    <cellStyle name="Hipervínculo visitado" xfId="839" builtinId="9" hidden="1"/>
    <cellStyle name="Hipervínculo visitado" xfId="841" builtinId="9" hidden="1"/>
    <cellStyle name="Hipervínculo visitado" xfId="843" builtinId="9" hidden="1"/>
    <cellStyle name="Hipervínculo visitado" xfId="845" builtinId="9" hidden="1"/>
    <cellStyle name="Hipervínculo visitado" xfId="847" builtinId="9" hidden="1"/>
    <cellStyle name="Hipervínculo visitado" xfId="849" builtinId="9" hidden="1"/>
    <cellStyle name="Hipervínculo visitado" xfId="851" builtinId="9" hidden="1"/>
    <cellStyle name="Hipervínculo visitado" xfId="853" builtinId="9" hidden="1"/>
    <cellStyle name="Hipervínculo visitado" xfId="855" builtinId="9" hidden="1"/>
    <cellStyle name="Hipervínculo visitado" xfId="857" builtinId="9" hidden="1"/>
    <cellStyle name="Hipervínculo visitado" xfId="859" builtinId="9" hidden="1"/>
    <cellStyle name="Hipervínculo visitado" xfId="861" builtinId="9" hidden="1"/>
    <cellStyle name="Hipervínculo visitado" xfId="863" builtinId="9" hidden="1"/>
    <cellStyle name="Hipervínculo visitado" xfId="865" builtinId="9" hidden="1"/>
    <cellStyle name="Hipervínculo visitado" xfId="867" builtinId="9" hidden="1"/>
    <cellStyle name="Hipervínculo visitado" xfId="869" builtinId="9" hidden="1"/>
    <cellStyle name="Hipervínculo visitado" xfId="871" builtinId="9" hidden="1"/>
    <cellStyle name="Hipervínculo visitado" xfId="873" builtinId="9" hidden="1"/>
    <cellStyle name="Hipervínculo visitado" xfId="875" builtinId="9" hidden="1"/>
    <cellStyle name="Hipervínculo visitado" xfId="877" builtinId="9" hidden="1"/>
    <cellStyle name="Hipervínculo visitado" xfId="879" builtinId="9" hidden="1"/>
    <cellStyle name="Hipervínculo visitado" xfId="881" builtinId="9" hidden="1"/>
    <cellStyle name="Hipervínculo visitado" xfId="883" builtinId="9" hidden="1"/>
    <cellStyle name="Hipervínculo visitado" xfId="885" builtinId="9" hidden="1"/>
    <cellStyle name="Hipervínculo visitado" xfId="887" builtinId="9" hidden="1"/>
    <cellStyle name="Hipervínculo visitado" xfId="889" builtinId="9" hidden="1"/>
    <cellStyle name="Hipervínculo visitado" xfId="891" builtinId="9" hidden="1"/>
    <cellStyle name="Hipervínculo visitado" xfId="893" builtinId="9" hidden="1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2516188</xdr:colOff>
      <xdr:row>0</xdr:row>
      <xdr:rowOff>119064</xdr:rowOff>
    </xdr:from>
    <xdr:to>
      <xdr:col>3</xdr:col>
      <xdr:colOff>865187</xdr:colOff>
      <xdr:row>6</xdr:row>
      <xdr:rowOff>14679</xdr:rowOff>
    </xdr:to>
    <xdr:pic>
      <xdr:nvPicPr>
        <xdr:cNvPr id="2" name="Picture 14" descr="idconline.com.m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188" y="119064"/>
          <a:ext cx="2405062" cy="75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181"/>
  <sheetViews>
    <sheetView tabSelected="1" zoomScale="160" zoomScaleNormal="160" zoomScalePageLayoutView="160" workbookViewId="0">
      <selection activeCell="B32" sqref="B32"/>
    </sheetView>
  </sheetViews>
  <sheetFormatPr baseColWidth="10" defaultRowHeight="12" x14ac:dyDescent="0.15"/>
  <cols>
    <col min="1" max="1" width="6.6640625" style="10" bestFit="1" customWidth="1"/>
    <col min="2" max="2" width="39.33203125" style="10" customWidth="1"/>
    <col min="3" max="3" width="13.83203125" style="10" customWidth="1"/>
    <col min="4" max="4" width="13" style="10" customWidth="1"/>
    <col min="5" max="5" width="10.83203125" style="10"/>
    <col min="6" max="6" width="18.1640625" style="10" customWidth="1"/>
    <col min="7" max="7" width="13" style="10" bestFit="1" customWidth="1"/>
    <col min="8" max="8" width="11.1640625" style="10" bestFit="1" customWidth="1"/>
    <col min="9" max="9" width="11" style="10" bestFit="1" customWidth="1"/>
    <col min="10" max="16384" width="10.83203125" style="10"/>
  </cols>
  <sheetData>
    <row r="8" spans="1:6" x14ac:dyDescent="0.15">
      <c r="A8" s="51" t="s">
        <v>74</v>
      </c>
      <c r="B8" s="51"/>
      <c r="C8" s="51"/>
      <c r="D8" s="51"/>
      <c r="E8" s="51"/>
      <c r="F8" s="51"/>
    </row>
    <row r="10" spans="1:6" x14ac:dyDescent="0.15">
      <c r="B10" s="11" t="s">
        <v>75</v>
      </c>
    </row>
    <row r="13" spans="1:6" x14ac:dyDescent="0.15">
      <c r="B13" s="12" t="s">
        <v>0</v>
      </c>
      <c r="C13" s="12" t="s">
        <v>3</v>
      </c>
      <c r="D13" s="12" t="s">
        <v>4</v>
      </c>
      <c r="E13" s="12" t="s">
        <v>5</v>
      </c>
    </row>
    <row r="14" spans="1:6" ht="26" x14ac:dyDescent="0.15">
      <c r="B14" s="49" t="s">
        <v>6</v>
      </c>
      <c r="C14" s="27"/>
      <c r="D14" s="41">
        <v>3200000</v>
      </c>
      <c r="E14" s="42">
        <v>44392</v>
      </c>
      <c r="F14" s="14" t="s">
        <v>73</v>
      </c>
    </row>
    <row r="15" spans="1:6" x14ac:dyDescent="0.15">
      <c r="B15" s="49" t="s">
        <v>7</v>
      </c>
      <c r="C15" s="27"/>
      <c r="D15" s="41">
        <v>1565489</v>
      </c>
      <c r="E15" s="42">
        <v>39558</v>
      </c>
      <c r="F15" s="43">
        <v>100.654</v>
      </c>
    </row>
    <row r="16" spans="1:6" x14ac:dyDescent="0.15">
      <c r="B16" s="13" t="s">
        <v>8</v>
      </c>
      <c r="C16" s="41">
        <v>56456</v>
      </c>
      <c r="D16" s="16"/>
      <c r="E16" s="17"/>
    </row>
    <row r="17" spans="1:6" x14ac:dyDescent="0.15">
      <c r="B17" s="13" t="s">
        <v>9</v>
      </c>
      <c r="C17" s="41">
        <v>456</v>
      </c>
      <c r="D17" s="47"/>
      <c r="E17" s="48"/>
    </row>
    <row r="18" spans="1:6" x14ac:dyDescent="0.15">
      <c r="B18" s="49" t="s">
        <v>10</v>
      </c>
      <c r="C18" s="50"/>
      <c r="D18" s="41">
        <v>46845</v>
      </c>
      <c r="E18" s="42"/>
      <c r="F18" s="43">
        <v>100.654</v>
      </c>
    </row>
    <row r="19" spans="1:6" x14ac:dyDescent="0.15">
      <c r="B19" s="49" t="s">
        <v>11</v>
      </c>
      <c r="C19" s="50"/>
      <c r="D19" s="41">
        <v>654</v>
      </c>
      <c r="E19" s="42"/>
      <c r="F19" s="43">
        <v>100.654</v>
      </c>
    </row>
    <row r="20" spans="1:6" x14ac:dyDescent="0.15">
      <c r="B20" s="49" t="str">
        <f>+B108</f>
        <v>ISAI pagado en la compra del inmueble</v>
      </c>
      <c r="C20" s="50"/>
      <c r="D20" s="41">
        <v>8466</v>
      </c>
      <c r="E20" s="42"/>
      <c r="F20" s="43">
        <v>100.654</v>
      </c>
    </row>
    <row r="21" spans="1:6" x14ac:dyDescent="0.15">
      <c r="B21" s="49" t="s">
        <v>12</v>
      </c>
      <c r="C21" s="50"/>
      <c r="D21" s="41">
        <v>456</v>
      </c>
      <c r="E21" s="42"/>
      <c r="F21" s="43">
        <v>100.654</v>
      </c>
    </row>
    <row r="22" spans="1:6" x14ac:dyDescent="0.15">
      <c r="B22" s="49" t="s">
        <v>13</v>
      </c>
      <c r="C22" s="50"/>
      <c r="D22" s="41">
        <v>56456</v>
      </c>
      <c r="E22" s="42"/>
      <c r="F22" s="43">
        <v>100.654</v>
      </c>
    </row>
    <row r="23" spans="1:6" x14ac:dyDescent="0.15">
      <c r="B23" s="13" t="s">
        <v>64</v>
      </c>
      <c r="C23" s="43">
        <v>130.54599999999999</v>
      </c>
      <c r="D23" s="16"/>
      <c r="E23" s="17"/>
    </row>
    <row r="25" spans="1:6" x14ac:dyDescent="0.15">
      <c r="A25" s="18" t="s">
        <v>57</v>
      </c>
    </row>
    <row r="26" spans="1:6" x14ac:dyDescent="0.15">
      <c r="B26" s="45" t="str">
        <f>+B180</f>
        <v>ISR a pagar a la federación</v>
      </c>
      <c r="C26" s="46">
        <f>+C180</f>
        <v>262712.21000000002</v>
      </c>
    </row>
    <row r="27" spans="1:6" x14ac:dyDescent="0.15">
      <c r="B27" s="45" t="str">
        <f>+B181</f>
        <v>ISR a pagar a la entidad federativa</v>
      </c>
      <c r="C27" s="46">
        <f>+C181</f>
        <v>149001.56</v>
      </c>
    </row>
    <row r="30" spans="1:6" x14ac:dyDescent="0.15">
      <c r="A30" s="18" t="s">
        <v>27</v>
      </c>
    </row>
    <row r="32" spans="1:6" x14ac:dyDescent="0.15">
      <c r="A32" s="13"/>
      <c r="B32" s="13" t="s">
        <v>0</v>
      </c>
      <c r="C32" s="13" t="s">
        <v>4</v>
      </c>
    </row>
    <row r="33" spans="1:5" x14ac:dyDescent="0.15">
      <c r="A33" s="13"/>
      <c r="B33" s="13" t="s">
        <v>14</v>
      </c>
      <c r="C33" s="19">
        <f>+C17</f>
        <v>456</v>
      </c>
    </row>
    <row r="34" spans="1:5" x14ac:dyDescent="0.15">
      <c r="A34" s="13" t="s">
        <v>1</v>
      </c>
      <c r="B34" s="13" t="s">
        <v>15</v>
      </c>
      <c r="C34" s="20">
        <v>0.03</v>
      </c>
    </row>
    <row r="35" spans="1:5" x14ac:dyDescent="0.15">
      <c r="A35" s="13" t="s">
        <v>2</v>
      </c>
      <c r="B35" s="13" t="s">
        <v>17</v>
      </c>
      <c r="C35" s="19">
        <f>ROUND((C33*C34),2)</f>
        <v>13.68</v>
      </c>
    </row>
    <row r="36" spans="1:5" x14ac:dyDescent="0.15">
      <c r="A36" s="13" t="s">
        <v>1</v>
      </c>
      <c r="B36" s="13" t="s">
        <v>16</v>
      </c>
      <c r="C36" s="21">
        <f>DATEDIF(E15,E14,"y")</f>
        <v>13</v>
      </c>
      <c r="E36" s="22"/>
    </row>
    <row r="37" spans="1:5" x14ac:dyDescent="0.15">
      <c r="A37" s="13" t="s">
        <v>2</v>
      </c>
      <c r="B37" s="13" t="s">
        <v>18</v>
      </c>
      <c r="C37" s="19">
        <f>ROUND((C35*C36),2)</f>
        <v>177.84</v>
      </c>
    </row>
    <row r="39" spans="1:5" x14ac:dyDescent="0.15">
      <c r="A39" s="13"/>
      <c r="B39" s="13" t="s">
        <v>0</v>
      </c>
      <c r="C39" s="13" t="s">
        <v>4</v>
      </c>
    </row>
    <row r="40" spans="1:5" ht="13" x14ac:dyDescent="0.15">
      <c r="A40" s="13"/>
      <c r="B40" s="23" t="s">
        <v>14</v>
      </c>
      <c r="C40" s="19">
        <f>+C33</f>
        <v>456</v>
      </c>
    </row>
    <row r="41" spans="1:5" ht="13" x14ac:dyDescent="0.15">
      <c r="A41" s="13" t="s">
        <v>19</v>
      </c>
      <c r="B41" s="23" t="str">
        <f>+B37</f>
        <v>Disminución de la construcción</v>
      </c>
      <c r="C41" s="15">
        <f>+C37</f>
        <v>177.84</v>
      </c>
    </row>
    <row r="42" spans="1:5" ht="13" x14ac:dyDescent="0.15">
      <c r="A42" s="13" t="s">
        <v>2</v>
      </c>
      <c r="B42" s="23" t="s">
        <v>20</v>
      </c>
      <c r="C42" s="19">
        <f>+C40-C41</f>
        <v>278.15999999999997</v>
      </c>
    </row>
    <row r="45" spans="1:5" x14ac:dyDescent="0.15">
      <c r="A45" s="13"/>
      <c r="B45" s="13" t="s">
        <v>0</v>
      </c>
      <c r="C45" s="13" t="s">
        <v>4</v>
      </c>
    </row>
    <row r="46" spans="1:5" ht="13" x14ac:dyDescent="0.15">
      <c r="A46" s="13"/>
      <c r="B46" s="23" t="s">
        <v>14</v>
      </c>
      <c r="C46" s="19">
        <f>+C33</f>
        <v>456</v>
      </c>
    </row>
    <row r="47" spans="1:5" ht="13" x14ac:dyDescent="0.15">
      <c r="A47" s="13" t="s">
        <v>1</v>
      </c>
      <c r="B47" s="23" t="s">
        <v>21</v>
      </c>
      <c r="C47" s="20">
        <v>0.2</v>
      </c>
    </row>
    <row r="48" spans="1:5" ht="13" x14ac:dyDescent="0.15">
      <c r="A48" s="13" t="s">
        <v>2</v>
      </c>
      <c r="B48" s="23" t="s">
        <v>22</v>
      </c>
      <c r="C48" s="19">
        <f>ROUND((C46*C47),2)</f>
        <v>91.2</v>
      </c>
    </row>
    <row r="50" spans="1:3" x14ac:dyDescent="0.15">
      <c r="A50" s="13"/>
      <c r="B50" s="13" t="s">
        <v>0</v>
      </c>
      <c r="C50" s="13" t="s">
        <v>4</v>
      </c>
    </row>
    <row r="51" spans="1:3" ht="13" x14ac:dyDescent="0.15">
      <c r="A51" s="13"/>
      <c r="B51" s="23" t="s">
        <v>23</v>
      </c>
      <c r="C51" s="19">
        <f>MAX(C42,C48)</f>
        <v>278.15999999999997</v>
      </c>
    </row>
    <row r="52" spans="1:3" ht="13" x14ac:dyDescent="0.15">
      <c r="A52" s="13" t="s">
        <v>1</v>
      </c>
      <c r="B52" s="23" t="s">
        <v>24</v>
      </c>
      <c r="C52" s="24">
        <f>+C57</f>
        <v>1.2968999999999999</v>
      </c>
    </row>
    <row r="53" spans="1:3" ht="13" x14ac:dyDescent="0.15">
      <c r="A53" s="13" t="s">
        <v>2</v>
      </c>
      <c r="B53" s="23" t="s">
        <v>25</v>
      </c>
      <c r="C53" s="19">
        <f>ROUND((C51*C52),2)</f>
        <v>360.75</v>
      </c>
    </row>
    <row r="54" spans="1:3" x14ac:dyDescent="0.15">
      <c r="A54" s="13"/>
      <c r="B54" s="13" t="s">
        <v>0</v>
      </c>
      <c r="C54" s="13" t="s">
        <v>4</v>
      </c>
    </row>
    <row r="55" spans="1:3" ht="13" x14ac:dyDescent="0.15">
      <c r="A55" s="13"/>
      <c r="B55" s="23" t="s">
        <v>65</v>
      </c>
      <c r="C55" s="25">
        <f>+C23</f>
        <v>130.54599999999999</v>
      </c>
    </row>
    <row r="56" spans="1:3" ht="13" x14ac:dyDescent="0.15">
      <c r="A56" s="13" t="s">
        <v>26</v>
      </c>
      <c r="B56" s="23" t="s">
        <v>66</v>
      </c>
      <c r="C56" s="25">
        <f>+F15</f>
        <v>100.654</v>
      </c>
    </row>
    <row r="57" spans="1:3" ht="13" x14ac:dyDescent="0.15">
      <c r="A57" s="13" t="s">
        <v>2</v>
      </c>
      <c r="B57" s="23" t="s">
        <v>24</v>
      </c>
      <c r="C57" s="24">
        <f>TRUNC((C55/C56),4)</f>
        <v>1.2968999999999999</v>
      </c>
    </row>
    <row r="60" spans="1:3" x14ac:dyDescent="0.15">
      <c r="A60" s="18" t="s">
        <v>8</v>
      </c>
    </row>
    <row r="61" spans="1:3" x14ac:dyDescent="0.15">
      <c r="A61" s="13"/>
      <c r="B61" s="13" t="s">
        <v>0</v>
      </c>
      <c r="C61" s="13" t="s">
        <v>4</v>
      </c>
    </row>
    <row r="62" spans="1:3" ht="13" x14ac:dyDescent="0.15">
      <c r="A62" s="13"/>
      <c r="B62" s="23" t="s">
        <v>28</v>
      </c>
      <c r="C62" s="19">
        <f>+C16</f>
        <v>56456</v>
      </c>
    </row>
    <row r="63" spans="1:3" ht="13" x14ac:dyDescent="0.15">
      <c r="A63" s="13" t="s">
        <v>1</v>
      </c>
      <c r="B63" s="23" t="s">
        <v>24</v>
      </c>
      <c r="C63" s="24">
        <f>+C68</f>
        <v>1.2968999999999999</v>
      </c>
    </row>
    <row r="64" spans="1:3" ht="13" x14ac:dyDescent="0.15">
      <c r="A64" s="13" t="s">
        <v>2</v>
      </c>
      <c r="B64" s="23" t="s">
        <v>29</v>
      </c>
      <c r="C64" s="19">
        <f>ROUND((C62*C63),2)</f>
        <v>73217.789999999994</v>
      </c>
    </row>
    <row r="65" spans="1:6" x14ac:dyDescent="0.15">
      <c r="A65" s="13"/>
      <c r="B65" s="13" t="s">
        <v>0</v>
      </c>
      <c r="C65" s="13" t="s">
        <v>4</v>
      </c>
    </row>
    <row r="66" spans="1:6" ht="13" x14ac:dyDescent="0.15">
      <c r="A66" s="13"/>
      <c r="B66" s="23" t="s">
        <v>65</v>
      </c>
      <c r="C66" s="25">
        <f>+C23</f>
        <v>130.54599999999999</v>
      </c>
    </row>
    <row r="67" spans="1:6" ht="13" x14ac:dyDescent="0.15">
      <c r="A67" s="13" t="s">
        <v>26</v>
      </c>
      <c r="B67" s="23" t="s">
        <v>66</v>
      </c>
      <c r="C67" s="25">
        <f>+F15</f>
        <v>100.654</v>
      </c>
    </row>
    <row r="68" spans="1:6" ht="13" x14ac:dyDescent="0.15">
      <c r="A68" s="13" t="s">
        <v>2</v>
      </c>
      <c r="B68" s="23" t="s">
        <v>24</v>
      </c>
      <c r="C68" s="24">
        <f>TRUNC((C66/C67),4)</f>
        <v>1.2968999999999999</v>
      </c>
    </row>
    <row r="69" spans="1:6" x14ac:dyDescent="0.15">
      <c r="F69" s="18"/>
    </row>
    <row r="70" spans="1:6" x14ac:dyDescent="0.15">
      <c r="F70" s="18"/>
    </row>
    <row r="71" spans="1:6" x14ac:dyDescent="0.15">
      <c r="A71" s="13"/>
      <c r="B71" s="13" t="s">
        <v>0</v>
      </c>
      <c r="C71" s="13" t="s">
        <v>4</v>
      </c>
      <c r="F71" s="18"/>
    </row>
    <row r="72" spans="1:6" x14ac:dyDescent="0.15">
      <c r="A72" s="13"/>
      <c r="B72" s="13" t="s">
        <v>25</v>
      </c>
      <c r="C72" s="19">
        <f>+C53</f>
        <v>360.75</v>
      </c>
      <c r="F72" s="18"/>
    </row>
    <row r="73" spans="1:6" x14ac:dyDescent="0.15">
      <c r="A73" s="13" t="s">
        <v>30</v>
      </c>
      <c r="B73" s="13" t="s">
        <v>29</v>
      </c>
      <c r="C73" s="15">
        <f>+C64</f>
        <v>73217.789999999994</v>
      </c>
    </row>
    <row r="74" spans="1:6" x14ac:dyDescent="0.15">
      <c r="A74" s="13" t="s">
        <v>2</v>
      </c>
      <c r="B74" s="13" t="s">
        <v>31</v>
      </c>
      <c r="C74" s="19">
        <f>+C72+C73</f>
        <v>73578.539999999994</v>
      </c>
    </row>
    <row r="77" spans="1:6" x14ac:dyDescent="0.15">
      <c r="A77" s="13"/>
      <c r="B77" s="13" t="s">
        <v>0</v>
      </c>
      <c r="C77" s="13" t="s">
        <v>4</v>
      </c>
    </row>
    <row r="78" spans="1:6" ht="13" x14ac:dyDescent="0.15">
      <c r="A78" s="13"/>
      <c r="B78" s="23" t="s">
        <v>6</v>
      </c>
      <c r="C78" s="19">
        <f>+D14</f>
        <v>3200000</v>
      </c>
    </row>
    <row r="79" spans="1:6" ht="26" x14ac:dyDescent="0.15">
      <c r="A79" s="13" t="s">
        <v>1</v>
      </c>
      <c r="B79" s="23" t="s">
        <v>32</v>
      </c>
      <c r="C79" s="20">
        <v>0.1</v>
      </c>
    </row>
    <row r="80" spans="1:6" ht="26" x14ac:dyDescent="0.15">
      <c r="A80" s="13" t="s">
        <v>2</v>
      </c>
      <c r="B80" s="23" t="s">
        <v>33</v>
      </c>
      <c r="C80" s="19">
        <f>ROUND((C78*C79),2)</f>
        <v>320000</v>
      </c>
    </row>
    <row r="81" spans="1:3" x14ac:dyDescent="0.15">
      <c r="B81" s="23"/>
    </row>
    <row r="83" spans="1:3" x14ac:dyDescent="0.15">
      <c r="A83" s="18" t="s">
        <v>34</v>
      </c>
    </row>
    <row r="85" spans="1:3" ht="13" x14ac:dyDescent="0.15">
      <c r="A85" s="13"/>
      <c r="B85" s="23" t="s">
        <v>0</v>
      </c>
      <c r="C85" s="13" t="s">
        <v>4</v>
      </c>
    </row>
    <row r="86" spans="1:3" ht="13" x14ac:dyDescent="0.15">
      <c r="A86" s="13"/>
      <c r="B86" s="23" t="s">
        <v>35</v>
      </c>
      <c r="C86" s="19">
        <f>+D18</f>
        <v>46845</v>
      </c>
    </row>
    <row r="87" spans="1:3" ht="13" x14ac:dyDescent="0.15">
      <c r="A87" s="13" t="s">
        <v>1</v>
      </c>
      <c r="B87" s="23" t="s">
        <v>24</v>
      </c>
      <c r="C87" s="24">
        <f>+C92</f>
        <v>1.2968999999999999</v>
      </c>
    </row>
    <row r="88" spans="1:3" ht="13" x14ac:dyDescent="0.15">
      <c r="A88" s="13" t="s">
        <v>2</v>
      </c>
      <c r="B88" s="23" t="s">
        <v>36</v>
      </c>
      <c r="C88" s="19">
        <f>ROUND((C86*C87),2)</f>
        <v>60753.279999999999</v>
      </c>
    </row>
    <row r="89" spans="1:3" x14ac:dyDescent="0.15">
      <c r="A89" s="13"/>
      <c r="B89" s="13" t="s">
        <v>0</v>
      </c>
      <c r="C89" s="13" t="s">
        <v>4</v>
      </c>
    </row>
    <row r="90" spans="1:3" ht="13" x14ac:dyDescent="0.15">
      <c r="A90" s="13"/>
      <c r="B90" s="23" t="s">
        <v>65</v>
      </c>
      <c r="C90" s="25">
        <f>+C23</f>
        <v>130.54599999999999</v>
      </c>
    </row>
    <row r="91" spans="1:3" ht="13" x14ac:dyDescent="0.15">
      <c r="A91" s="13" t="s">
        <v>26</v>
      </c>
      <c r="B91" s="23" t="s">
        <v>67</v>
      </c>
      <c r="C91" s="25">
        <f>+F18</f>
        <v>100.654</v>
      </c>
    </row>
    <row r="92" spans="1:3" ht="13" x14ac:dyDescent="0.15">
      <c r="A92" s="13" t="s">
        <v>2</v>
      </c>
      <c r="B92" s="23" t="s">
        <v>24</v>
      </c>
      <c r="C92" s="24">
        <f>TRUNC((C90/C91),4)</f>
        <v>1.2968999999999999</v>
      </c>
    </row>
    <row r="96" spans="1:3" x14ac:dyDescent="0.15">
      <c r="A96" s="13"/>
      <c r="B96" s="13" t="s">
        <v>0</v>
      </c>
      <c r="C96" s="13" t="s">
        <v>4</v>
      </c>
    </row>
    <row r="97" spans="1:3" ht="13" x14ac:dyDescent="0.15">
      <c r="A97" s="13"/>
      <c r="B97" s="23" t="s">
        <v>37</v>
      </c>
      <c r="C97" s="19">
        <f>+D19</f>
        <v>654</v>
      </c>
    </row>
    <row r="98" spans="1:3" ht="13" x14ac:dyDescent="0.15">
      <c r="A98" s="13" t="s">
        <v>1</v>
      </c>
      <c r="B98" s="23" t="s">
        <v>24</v>
      </c>
      <c r="C98" s="24">
        <f>+C103</f>
        <v>1.2968999999999999</v>
      </c>
    </row>
    <row r="99" spans="1:3" ht="13" x14ac:dyDescent="0.15">
      <c r="A99" s="13" t="s">
        <v>2</v>
      </c>
      <c r="B99" s="23" t="s">
        <v>38</v>
      </c>
      <c r="C99" s="19">
        <f>ROUND((C97*C98),2)</f>
        <v>848.17</v>
      </c>
    </row>
    <row r="100" spans="1:3" x14ac:dyDescent="0.15">
      <c r="A100" s="13"/>
      <c r="B100" s="13" t="s">
        <v>0</v>
      </c>
      <c r="C100" s="13" t="s">
        <v>4</v>
      </c>
    </row>
    <row r="101" spans="1:3" ht="13" x14ac:dyDescent="0.15">
      <c r="A101" s="13"/>
      <c r="B101" s="23" t="s">
        <v>65</v>
      </c>
      <c r="C101" s="25">
        <f>+C23</f>
        <v>130.54599999999999</v>
      </c>
    </row>
    <row r="102" spans="1:3" ht="13" x14ac:dyDescent="0.15">
      <c r="A102" s="13" t="s">
        <v>26</v>
      </c>
      <c r="B102" s="23" t="s">
        <v>67</v>
      </c>
      <c r="C102" s="25">
        <f>+F19</f>
        <v>100.654</v>
      </c>
    </row>
    <row r="103" spans="1:3" ht="13" x14ac:dyDescent="0.15">
      <c r="A103" s="13" t="s">
        <v>2</v>
      </c>
      <c r="B103" s="23" t="s">
        <v>24</v>
      </c>
      <c r="C103" s="24">
        <f>TRUNC((C101/C102),4)</f>
        <v>1.2968999999999999</v>
      </c>
    </row>
    <row r="105" spans="1:3" x14ac:dyDescent="0.15">
      <c r="A105" s="26"/>
      <c r="B105" s="26"/>
      <c r="C105" s="26"/>
    </row>
    <row r="106" spans="1:3" x14ac:dyDescent="0.15">
      <c r="A106" s="10" t="s">
        <v>68</v>
      </c>
    </row>
    <row r="107" spans="1:3" x14ac:dyDescent="0.15">
      <c r="A107" s="13"/>
      <c r="B107" s="13" t="s">
        <v>0</v>
      </c>
      <c r="C107" s="27" t="s">
        <v>4</v>
      </c>
    </row>
    <row r="108" spans="1:3" x14ac:dyDescent="0.15">
      <c r="A108" s="13"/>
      <c r="B108" s="13" t="s">
        <v>60</v>
      </c>
      <c r="C108" s="28">
        <f>+D20</f>
        <v>8466</v>
      </c>
    </row>
    <row r="109" spans="1:3" ht="13" x14ac:dyDescent="0.15">
      <c r="A109" s="13" t="s">
        <v>1</v>
      </c>
      <c r="B109" s="23" t="s">
        <v>24</v>
      </c>
      <c r="C109" s="29">
        <f>+C114</f>
        <v>1.2968999999999999</v>
      </c>
    </row>
    <row r="110" spans="1:3" x14ac:dyDescent="0.15">
      <c r="A110" s="13" t="s">
        <v>2</v>
      </c>
      <c r="B110" s="13" t="s">
        <v>61</v>
      </c>
      <c r="C110" s="30">
        <f>ROUND((C108*C109),2)</f>
        <v>10979.56</v>
      </c>
    </row>
    <row r="111" spans="1:3" x14ac:dyDescent="0.15">
      <c r="A111" s="13"/>
      <c r="B111" s="13" t="s">
        <v>0</v>
      </c>
      <c r="C111" s="27" t="s">
        <v>4</v>
      </c>
    </row>
    <row r="112" spans="1:3" ht="13" x14ac:dyDescent="0.15">
      <c r="A112" s="13"/>
      <c r="B112" s="23" t="s">
        <v>65</v>
      </c>
      <c r="C112" s="25">
        <f>+C23</f>
        <v>130.54599999999999</v>
      </c>
    </row>
    <row r="113" spans="1:3" ht="13" x14ac:dyDescent="0.15">
      <c r="A113" s="13" t="s">
        <v>26</v>
      </c>
      <c r="B113" s="23" t="s">
        <v>67</v>
      </c>
      <c r="C113" s="25">
        <f>+F20</f>
        <v>100.654</v>
      </c>
    </row>
    <row r="114" spans="1:3" ht="13" x14ac:dyDescent="0.15">
      <c r="A114" s="13" t="s">
        <v>2</v>
      </c>
      <c r="B114" s="23" t="s">
        <v>24</v>
      </c>
      <c r="C114" s="24">
        <f>TRUNC((C112/C113),4)</f>
        <v>1.2968999999999999</v>
      </c>
    </row>
    <row r="117" spans="1:3" x14ac:dyDescent="0.15">
      <c r="A117" s="10" t="s">
        <v>69</v>
      </c>
    </row>
    <row r="118" spans="1:3" x14ac:dyDescent="0.15">
      <c r="A118" s="13"/>
      <c r="B118" s="13" t="s">
        <v>0</v>
      </c>
      <c r="C118" s="13" t="s">
        <v>4</v>
      </c>
    </row>
    <row r="119" spans="1:3" x14ac:dyDescent="0.15">
      <c r="A119" s="13"/>
      <c r="B119" s="13" t="str">
        <f>+B21</f>
        <v>Avalúo pagado para la venta del inmueble</v>
      </c>
      <c r="C119" s="19">
        <f>+D21</f>
        <v>456</v>
      </c>
    </row>
    <row r="120" spans="1:3" ht="13" x14ac:dyDescent="0.15">
      <c r="A120" s="13" t="s">
        <v>1</v>
      </c>
      <c r="B120" s="23" t="s">
        <v>24</v>
      </c>
      <c r="C120" s="24">
        <f>+C125</f>
        <v>1.2968999999999999</v>
      </c>
    </row>
    <row r="121" spans="1:3" ht="13" x14ac:dyDescent="0.15">
      <c r="A121" s="13" t="s">
        <v>2</v>
      </c>
      <c r="B121" s="23" t="s">
        <v>39</v>
      </c>
      <c r="C121" s="19">
        <f>ROUND((C119*C120),2)</f>
        <v>591.39</v>
      </c>
    </row>
    <row r="122" spans="1:3" x14ac:dyDescent="0.15">
      <c r="A122" s="13"/>
      <c r="B122" s="13" t="s">
        <v>0</v>
      </c>
      <c r="C122" s="13" t="s">
        <v>4</v>
      </c>
    </row>
    <row r="123" spans="1:3" ht="13" x14ac:dyDescent="0.15">
      <c r="A123" s="13"/>
      <c r="B123" s="23" t="s">
        <v>65</v>
      </c>
      <c r="C123" s="25">
        <f>+C23</f>
        <v>130.54599999999999</v>
      </c>
    </row>
    <row r="124" spans="1:3" ht="13" x14ac:dyDescent="0.15">
      <c r="A124" s="13" t="s">
        <v>26</v>
      </c>
      <c r="B124" s="23" t="s">
        <v>67</v>
      </c>
      <c r="C124" s="25">
        <f>+F21</f>
        <v>100.654</v>
      </c>
    </row>
    <row r="125" spans="1:3" ht="13" x14ac:dyDescent="0.15">
      <c r="A125" s="13" t="s">
        <v>2</v>
      </c>
      <c r="B125" s="23" t="s">
        <v>24</v>
      </c>
      <c r="C125" s="24">
        <f>IF((C123/C124)&gt;1,(TRUNC((C123/C124),4)),1)</f>
        <v>1.2968999999999999</v>
      </c>
    </row>
    <row r="127" spans="1:3" x14ac:dyDescent="0.15">
      <c r="A127" s="10" t="s">
        <v>72</v>
      </c>
    </row>
    <row r="128" spans="1:3" x14ac:dyDescent="0.15">
      <c r="A128" s="13"/>
      <c r="B128" s="13" t="s">
        <v>0</v>
      </c>
      <c r="C128" s="13" t="s">
        <v>4</v>
      </c>
    </row>
    <row r="129" spans="1:3" x14ac:dyDescent="0.15">
      <c r="A129" s="13"/>
      <c r="B129" s="13" t="s">
        <v>13</v>
      </c>
      <c r="C129" s="19">
        <f>+D22</f>
        <v>56456</v>
      </c>
    </row>
    <row r="130" spans="1:3" x14ac:dyDescent="0.15">
      <c r="A130" s="13" t="s">
        <v>1</v>
      </c>
      <c r="B130" s="13" t="s">
        <v>24</v>
      </c>
      <c r="C130" s="31">
        <f>+C135</f>
        <v>1.2968999999999999</v>
      </c>
    </row>
    <row r="131" spans="1:3" x14ac:dyDescent="0.15">
      <c r="A131" s="13" t="s">
        <v>2</v>
      </c>
      <c r="B131" s="13" t="s">
        <v>40</v>
      </c>
      <c r="C131" s="19">
        <f>ROUND(C129*C130,2)</f>
        <v>73217.789999999994</v>
      </c>
    </row>
    <row r="132" spans="1:3" x14ac:dyDescent="0.15">
      <c r="A132" s="13"/>
      <c r="B132" s="13" t="s">
        <v>0</v>
      </c>
      <c r="C132" s="13" t="s">
        <v>4</v>
      </c>
    </row>
    <row r="133" spans="1:3" ht="13" x14ac:dyDescent="0.15">
      <c r="A133" s="13"/>
      <c r="B133" s="23" t="s">
        <v>65</v>
      </c>
      <c r="C133" s="25">
        <f>+C23</f>
        <v>130.54599999999999</v>
      </c>
    </row>
    <row r="134" spans="1:3" ht="13" x14ac:dyDescent="0.15">
      <c r="A134" s="13" t="s">
        <v>26</v>
      </c>
      <c r="B134" s="23" t="s">
        <v>67</v>
      </c>
      <c r="C134" s="25">
        <f>+F22</f>
        <v>100.654</v>
      </c>
    </row>
    <row r="135" spans="1:3" ht="13" x14ac:dyDescent="0.15">
      <c r="A135" s="13" t="s">
        <v>2</v>
      </c>
      <c r="B135" s="23" t="s">
        <v>24</v>
      </c>
      <c r="C135" s="24">
        <f>IF((C133/C134)&gt;1,(TRUNC((C133/C134),4)),1)</f>
        <v>1.2968999999999999</v>
      </c>
    </row>
    <row r="140" spans="1:3" x14ac:dyDescent="0.15">
      <c r="A140" s="18" t="s">
        <v>42</v>
      </c>
    </row>
    <row r="142" spans="1:3" x14ac:dyDescent="0.15">
      <c r="A142" s="13"/>
      <c r="B142" s="13" t="s">
        <v>0</v>
      </c>
      <c r="C142" s="13" t="s">
        <v>4</v>
      </c>
    </row>
    <row r="143" spans="1:3" x14ac:dyDescent="0.15">
      <c r="A143" s="13"/>
      <c r="B143" s="13" t="s">
        <v>6</v>
      </c>
      <c r="C143" s="19">
        <f>+D14</f>
        <v>3200000</v>
      </c>
    </row>
    <row r="144" spans="1:3" x14ac:dyDescent="0.15">
      <c r="A144" s="13" t="s">
        <v>19</v>
      </c>
      <c r="B144" s="13" t="s">
        <v>31</v>
      </c>
      <c r="C144" s="15">
        <f>+C74</f>
        <v>73578.539999999994</v>
      </c>
    </row>
    <row r="145" spans="1:4" x14ac:dyDescent="0.15">
      <c r="A145" s="13" t="s">
        <v>19</v>
      </c>
      <c r="B145" s="13" t="s">
        <v>36</v>
      </c>
      <c r="C145" s="15">
        <f>+C88</f>
        <v>60753.279999999999</v>
      </c>
    </row>
    <row r="146" spans="1:4" x14ac:dyDescent="0.15">
      <c r="A146" s="13" t="s">
        <v>19</v>
      </c>
      <c r="B146" s="13" t="s">
        <v>38</v>
      </c>
      <c r="C146" s="15">
        <f>+C99</f>
        <v>848.17</v>
      </c>
    </row>
    <row r="147" spans="1:4" x14ac:dyDescent="0.15">
      <c r="A147" s="13" t="s">
        <v>19</v>
      </c>
      <c r="B147" s="13" t="str">
        <f>+B110</f>
        <v>ISAI pagado en la compra del inmueble actualizado</v>
      </c>
      <c r="C147" s="15">
        <f>+C110</f>
        <v>10979.56</v>
      </c>
    </row>
    <row r="148" spans="1:4" x14ac:dyDescent="0.15">
      <c r="A148" s="13" t="s">
        <v>19</v>
      </c>
      <c r="B148" s="13" t="s">
        <v>39</v>
      </c>
      <c r="C148" s="15">
        <f>+C121</f>
        <v>591.39</v>
      </c>
    </row>
    <row r="149" spans="1:4" x14ac:dyDescent="0.15">
      <c r="A149" s="13" t="s">
        <v>19</v>
      </c>
      <c r="B149" s="13" t="s">
        <v>40</v>
      </c>
      <c r="C149" s="15">
        <f>+C131</f>
        <v>73217.789999999994</v>
      </c>
    </row>
    <row r="150" spans="1:4" x14ac:dyDescent="0.15">
      <c r="A150" s="13" t="s">
        <v>2</v>
      </c>
      <c r="B150" s="13" t="s">
        <v>41</v>
      </c>
      <c r="C150" s="19">
        <f>C143-(SUM(C144:C149))</f>
        <v>2980031.27</v>
      </c>
      <c r="D150" s="32"/>
    </row>
    <row r="153" spans="1:4" x14ac:dyDescent="0.15">
      <c r="A153" s="13"/>
      <c r="B153" s="13" t="s">
        <v>0</v>
      </c>
      <c r="C153" s="13" t="s">
        <v>4</v>
      </c>
    </row>
    <row r="154" spans="1:4" x14ac:dyDescent="0.15">
      <c r="A154" s="13"/>
      <c r="B154" s="13" t="s">
        <v>43</v>
      </c>
      <c r="C154" s="19">
        <f>+C150</f>
        <v>2980031.27</v>
      </c>
    </row>
    <row r="155" spans="1:4" x14ac:dyDescent="0.15">
      <c r="A155" s="13" t="s">
        <v>1</v>
      </c>
      <c r="B155" s="13" t="s">
        <v>44</v>
      </c>
      <c r="C155" s="20">
        <v>0.05</v>
      </c>
    </row>
    <row r="156" spans="1:4" x14ac:dyDescent="0.15">
      <c r="A156" s="13" t="s">
        <v>2</v>
      </c>
      <c r="B156" s="13" t="s">
        <v>70</v>
      </c>
      <c r="C156" s="19">
        <f>ROUND((C154*C155),2)</f>
        <v>149001.56</v>
      </c>
    </row>
    <row r="159" spans="1:4" ht="13" x14ac:dyDescent="0.15">
      <c r="A159" s="13"/>
      <c r="B159" s="23" t="s">
        <v>0</v>
      </c>
      <c r="C159" s="13" t="s">
        <v>4</v>
      </c>
    </row>
    <row r="160" spans="1:4" x14ac:dyDescent="0.15">
      <c r="A160" s="13"/>
      <c r="B160" s="13" t="s">
        <v>43</v>
      </c>
      <c r="C160" s="19">
        <f>+C150</f>
        <v>2980031.27</v>
      </c>
    </row>
    <row r="161" spans="1:13" ht="26" x14ac:dyDescent="0.15">
      <c r="A161" s="13" t="s">
        <v>26</v>
      </c>
      <c r="B161" s="23" t="s">
        <v>49</v>
      </c>
      <c r="C161" s="21">
        <f>+C36</f>
        <v>13</v>
      </c>
      <c r="F161" s="33"/>
      <c r="G161" s="33"/>
      <c r="H161" s="33"/>
      <c r="I161" s="33"/>
      <c r="J161" s="34"/>
      <c r="K161" s="34"/>
      <c r="L161" s="34"/>
      <c r="M161" s="34"/>
    </row>
    <row r="162" spans="1:13" ht="13" x14ac:dyDescent="0.15">
      <c r="A162" s="13" t="s">
        <v>2</v>
      </c>
      <c r="B162" s="23" t="s">
        <v>50</v>
      </c>
      <c r="C162" s="19">
        <f>ROUND((C160/C161),2)</f>
        <v>229233.17</v>
      </c>
      <c r="F162" s="34"/>
      <c r="G162" s="34"/>
      <c r="H162" s="34"/>
      <c r="I162" s="34"/>
      <c r="J162" s="34"/>
      <c r="K162" s="34"/>
      <c r="L162" s="34"/>
      <c r="M162" s="34"/>
    </row>
    <row r="163" spans="1:13" x14ac:dyDescent="0.15">
      <c r="F163" s="34"/>
      <c r="G163" s="34"/>
      <c r="H163" s="26"/>
      <c r="I163" s="35"/>
      <c r="J163" s="26"/>
      <c r="K163" s="35"/>
      <c r="L163" s="35"/>
      <c r="M163" s="35"/>
    </row>
    <row r="164" spans="1:13" x14ac:dyDescent="0.15">
      <c r="F164" s="35"/>
      <c r="G164" s="35"/>
      <c r="H164" s="35"/>
      <c r="I164" s="35"/>
      <c r="J164" s="26"/>
      <c r="K164" s="35"/>
      <c r="L164" s="26"/>
      <c r="M164" s="35"/>
    </row>
    <row r="165" spans="1:13" x14ac:dyDescent="0.15">
      <c r="A165" s="13"/>
      <c r="B165" s="13" t="s">
        <v>0</v>
      </c>
      <c r="C165" s="13" t="s">
        <v>4</v>
      </c>
      <c r="F165" s="35"/>
      <c r="G165" s="35"/>
      <c r="H165" s="35"/>
      <c r="I165" s="35"/>
      <c r="J165" s="26"/>
      <c r="K165" s="35"/>
      <c r="L165" s="26"/>
      <c r="M165" s="35"/>
    </row>
    <row r="166" spans="1:13" x14ac:dyDescent="0.15">
      <c r="A166" s="13"/>
      <c r="B166" s="13" t="s">
        <v>50</v>
      </c>
      <c r="C166" s="19">
        <f>+C162</f>
        <v>229233.17</v>
      </c>
      <c r="F166" s="36"/>
      <c r="G166" s="37"/>
      <c r="H166" s="36"/>
      <c r="I166" s="36"/>
      <c r="J166" s="26"/>
      <c r="K166" s="38"/>
      <c r="L166" s="26"/>
      <c r="M166" s="38"/>
    </row>
    <row r="167" spans="1:13" x14ac:dyDescent="0.15">
      <c r="A167" s="13" t="s">
        <v>19</v>
      </c>
      <c r="B167" s="13" t="s">
        <v>54</v>
      </c>
      <c r="C167" s="15">
        <f>VLOOKUP(C166,curso,1)</f>
        <v>160577.66</v>
      </c>
      <c r="F167" s="37"/>
      <c r="G167" s="37"/>
      <c r="H167" s="36"/>
      <c r="I167" s="36"/>
      <c r="J167" s="26"/>
      <c r="K167" s="38"/>
      <c r="L167" s="26"/>
      <c r="M167" s="38"/>
    </row>
    <row r="168" spans="1:13" x14ac:dyDescent="0.15">
      <c r="A168" s="13" t="s">
        <v>2</v>
      </c>
      <c r="B168" s="13" t="s">
        <v>51</v>
      </c>
      <c r="C168" s="19">
        <f>+C166-C167</f>
        <v>68655.510000000009</v>
      </c>
      <c r="F168" s="37"/>
      <c r="G168" s="37"/>
      <c r="H168" s="37"/>
      <c r="I168" s="36"/>
      <c r="J168" s="26"/>
      <c r="K168" s="38"/>
      <c r="L168" s="26"/>
      <c r="M168" s="38"/>
    </row>
    <row r="169" spans="1:13" x14ac:dyDescent="0.15">
      <c r="A169" s="13" t="s">
        <v>1</v>
      </c>
      <c r="B169" s="13" t="s">
        <v>48</v>
      </c>
      <c r="C169" s="39">
        <f>VLOOKUP(C166,curso,4)/100</f>
        <v>0.21359999999999998</v>
      </c>
      <c r="F169" s="37"/>
      <c r="G169" s="37"/>
      <c r="H169" s="37"/>
      <c r="I169" s="36"/>
      <c r="J169" s="26"/>
      <c r="K169" s="38"/>
      <c r="L169" s="26"/>
      <c r="M169" s="38"/>
    </row>
    <row r="170" spans="1:13" x14ac:dyDescent="0.15">
      <c r="A170" s="13" t="s">
        <v>2</v>
      </c>
      <c r="B170" s="13" t="s">
        <v>52</v>
      </c>
      <c r="C170" s="19">
        <f>ROUND((C168*C169),2)</f>
        <v>14664.82</v>
      </c>
      <c r="F170" s="37"/>
      <c r="G170" s="37"/>
      <c r="H170" s="37"/>
      <c r="I170" s="36"/>
      <c r="J170" s="26"/>
      <c r="K170" s="38"/>
      <c r="L170" s="26"/>
      <c r="M170" s="38"/>
    </row>
    <row r="171" spans="1:13" x14ac:dyDescent="0.15">
      <c r="A171" s="13" t="s">
        <v>30</v>
      </c>
      <c r="B171" s="13" t="s">
        <v>45</v>
      </c>
      <c r="C171" s="15">
        <f>VLOOKUP(C166,curso,3)</f>
        <v>17005.47</v>
      </c>
      <c r="F171" s="37"/>
      <c r="G171" s="37"/>
      <c r="H171" s="37"/>
      <c r="I171" s="36"/>
      <c r="J171" s="26"/>
      <c r="K171" s="38"/>
      <c r="L171" s="26"/>
      <c r="M171" s="38"/>
    </row>
    <row r="172" spans="1:13" x14ac:dyDescent="0.15">
      <c r="A172" s="13" t="s">
        <v>2</v>
      </c>
      <c r="B172" s="13" t="s">
        <v>53</v>
      </c>
      <c r="C172" s="19">
        <f>+C170+C171</f>
        <v>31670.29</v>
      </c>
      <c r="F172" s="37"/>
      <c r="G172" s="37"/>
      <c r="H172" s="37"/>
      <c r="I172" s="36"/>
      <c r="J172" s="26"/>
      <c r="K172" s="38"/>
      <c r="L172" s="26"/>
      <c r="M172" s="38"/>
    </row>
    <row r="173" spans="1:13" x14ac:dyDescent="0.15">
      <c r="F173" s="37"/>
      <c r="G173" s="37"/>
      <c r="H173" s="37"/>
      <c r="I173" s="36"/>
      <c r="J173" s="26"/>
      <c r="K173" s="38"/>
      <c r="L173" s="26"/>
      <c r="M173" s="38"/>
    </row>
    <row r="174" spans="1:13" x14ac:dyDescent="0.15">
      <c r="F174" s="37"/>
      <c r="G174" s="37"/>
      <c r="H174" s="37"/>
      <c r="I174" s="36"/>
      <c r="J174" s="26"/>
    </row>
    <row r="175" spans="1:13" x14ac:dyDescent="0.15">
      <c r="A175" s="13"/>
      <c r="B175" s="13" t="s">
        <v>0</v>
      </c>
      <c r="C175" s="13" t="s">
        <v>4</v>
      </c>
      <c r="F175" s="37"/>
      <c r="G175" s="37"/>
      <c r="H175" s="37"/>
      <c r="I175" s="36"/>
      <c r="J175" s="26"/>
    </row>
    <row r="176" spans="1:13" ht="13" x14ac:dyDescent="0.15">
      <c r="A176" s="13"/>
      <c r="B176" s="23" t="s">
        <v>53</v>
      </c>
      <c r="C176" s="19">
        <f>+C172</f>
        <v>31670.29</v>
      </c>
      <c r="F176" s="37"/>
      <c r="G176" s="36"/>
      <c r="H176" s="37"/>
      <c r="I176" s="36"/>
      <c r="J176" s="26"/>
    </row>
    <row r="177" spans="1:10" ht="26" x14ac:dyDescent="0.15">
      <c r="A177" s="13" t="s">
        <v>1</v>
      </c>
      <c r="B177" s="23" t="s">
        <v>49</v>
      </c>
      <c r="C177" s="21">
        <f>+C161</f>
        <v>13</v>
      </c>
      <c r="F177" s="26"/>
      <c r="G177" s="26"/>
      <c r="H177" s="26"/>
      <c r="I177" s="26"/>
      <c r="J177" s="26"/>
    </row>
    <row r="178" spans="1:10" ht="13" x14ac:dyDescent="0.15">
      <c r="A178" s="13" t="s">
        <v>2</v>
      </c>
      <c r="B178" s="23" t="s">
        <v>58</v>
      </c>
      <c r="C178" s="19">
        <f>ROUND((C176*C177),2)</f>
        <v>411713.77</v>
      </c>
    </row>
    <row r="179" spans="1:10" ht="13" x14ac:dyDescent="0.15">
      <c r="A179" s="13" t="s">
        <v>19</v>
      </c>
      <c r="B179" s="23" t="s">
        <v>59</v>
      </c>
      <c r="C179" s="15">
        <f>+C156</f>
        <v>149001.56</v>
      </c>
    </row>
    <row r="180" spans="1:10" ht="13" x14ac:dyDescent="0.15">
      <c r="A180" s="40" t="s">
        <v>2</v>
      </c>
      <c r="B180" s="44" t="s">
        <v>55</v>
      </c>
      <c r="C180" s="9">
        <f>IF((C178-C179)&gt;0,(C178-C179),0)</f>
        <v>262712.21000000002</v>
      </c>
    </row>
    <row r="181" spans="1:10" x14ac:dyDescent="0.15">
      <c r="A181" s="40" t="s">
        <v>2</v>
      </c>
      <c r="B181" s="8" t="s">
        <v>71</v>
      </c>
      <c r="C181" s="9">
        <f>IF((C178-C179)&gt;0,C156,C178)</f>
        <v>149001.56</v>
      </c>
    </row>
  </sheetData>
  <mergeCells count="1">
    <mergeCell ref="A8:F8"/>
  </mergeCells>
  <pageMargins left="0.7" right="0.7" top="0.75" bottom="0.75" header="0.3" footer="0.3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="145" zoomScaleNormal="145" zoomScalePageLayoutView="145" workbookViewId="0">
      <selection activeCell="G2" sqref="G2:J12"/>
    </sheetView>
  </sheetViews>
  <sheetFormatPr baseColWidth="10" defaultRowHeight="15" x14ac:dyDescent="0.2"/>
  <cols>
    <col min="1" max="1" width="13.33203125" customWidth="1"/>
    <col min="2" max="3" width="14.83203125" bestFit="1" customWidth="1"/>
    <col min="4" max="4" width="10.83203125" customWidth="1"/>
    <col min="7" max="9" width="14.83203125" bestFit="1" customWidth="1"/>
    <col min="10" max="10" width="11" bestFit="1" customWidth="1"/>
  </cols>
  <sheetData>
    <row r="1" spans="1:10" x14ac:dyDescent="0.2">
      <c r="A1" t="s">
        <v>62</v>
      </c>
      <c r="G1">
        <v>2021</v>
      </c>
    </row>
    <row r="2" spans="1:10" x14ac:dyDescent="0.2">
      <c r="A2" s="1">
        <v>0.12</v>
      </c>
      <c r="B2" s="1">
        <v>98973.75</v>
      </c>
      <c r="C2" s="1">
        <v>239.95</v>
      </c>
      <c r="D2" s="7">
        <v>1.2749999999999999E-2</v>
      </c>
      <c r="G2" s="3">
        <v>0.01</v>
      </c>
      <c r="H2" s="4">
        <v>7735</v>
      </c>
      <c r="I2" s="3">
        <v>0</v>
      </c>
      <c r="J2" s="3">
        <v>1.92</v>
      </c>
    </row>
    <row r="3" spans="1:10" x14ac:dyDescent="0.2">
      <c r="A3" s="1">
        <v>98973.759999999995</v>
      </c>
      <c r="B3" s="1">
        <v>158357.95000000001</v>
      </c>
      <c r="C3" s="1">
        <v>1439.53</v>
      </c>
      <c r="D3" s="7">
        <v>2.7150000000000001E-2</v>
      </c>
      <c r="G3" s="4">
        <v>7735.01</v>
      </c>
      <c r="H3" s="4">
        <v>65651.070000000007</v>
      </c>
      <c r="I3" s="3">
        <v>148.51</v>
      </c>
      <c r="J3" s="3">
        <v>6.4</v>
      </c>
    </row>
    <row r="4" spans="1:10" x14ac:dyDescent="0.2">
      <c r="A4" s="1">
        <v>158357.96000000002</v>
      </c>
      <c r="B4" s="1">
        <v>237536.7</v>
      </c>
      <c r="C4" s="1">
        <v>2972.25</v>
      </c>
      <c r="D4" s="7">
        <v>3.5479999999999998E-2</v>
      </c>
      <c r="G4" s="4">
        <v>65651.08</v>
      </c>
      <c r="H4" s="4">
        <v>115375.9</v>
      </c>
      <c r="I4" s="4">
        <v>3855.14</v>
      </c>
      <c r="J4" s="3">
        <v>10.88</v>
      </c>
    </row>
    <row r="5" spans="1:10" x14ac:dyDescent="0.2">
      <c r="A5" s="1">
        <v>237536.71000000002</v>
      </c>
      <c r="B5" s="1">
        <v>475073.54</v>
      </c>
      <c r="C5" s="1">
        <v>5642.16</v>
      </c>
      <c r="D5" s="7">
        <v>4.1390000000000003E-2</v>
      </c>
      <c r="G5" s="4">
        <v>115375.91</v>
      </c>
      <c r="H5" s="4">
        <v>134119.41</v>
      </c>
      <c r="I5" s="4">
        <v>9265.2000000000007</v>
      </c>
      <c r="J5" s="3">
        <v>16</v>
      </c>
    </row>
    <row r="6" spans="1:10" x14ac:dyDescent="0.2">
      <c r="A6" s="1">
        <v>475073.55</v>
      </c>
      <c r="B6" s="1">
        <v>1187683.82</v>
      </c>
      <c r="C6" s="1">
        <v>14986.87</v>
      </c>
      <c r="D6" s="7">
        <v>4.598E-2</v>
      </c>
      <c r="G6" s="4">
        <v>134119.42000000001</v>
      </c>
      <c r="H6" s="4">
        <v>160577.65</v>
      </c>
      <c r="I6" s="4">
        <v>12264.16</v>
      </c>
      <c r="J6" s="3">
        <v>17.920000000000002</v>
      </c>
    </row>
    <row r="7" spans="1:10" x14ac:dyDescent="0.2">
      <c r="A7" s="1">
        <v>1187683.83</v>
      </c>
      <c r="B7" s="1">
        <v>2375367.65</v>
      </c>
      <c r="C7" s="1">
        <v>46127.95</v>
      </c>
      <c r="D7" s="7">
        <v>5.0229999999999997E-2</v>
      </c>
      <c r="G7" s="4">
        <v>160577.66</v>
      </c>
      <c r="H7" s="4">
        <v>323862</v>
      </c>
      <c r="I7" s="4">
        <v>17005.47</v>
      </c>
      <c r="J7" s="3">
        <v>21.36</v>
      </c>
    </row>
    <row r="8" spans="1:10" x14ac:dyDescent="0.2">
      <c r="A8" s="1">
        <v>2375367.6599999997</v>
      </c>
      <c r="B8" s="1">
        <v>4575934.62</v>
      </c>
      <c r="C8" s="1">
        <v>102827.98</v>
      </c>
      <c r="D8" s="7">
        <v>5.4489999999999997E-2</v>
      </c>
      <c r="G8" s="4">
        <v>323862.01</v>
      </c>
      <c r="H8" s="4">
        <v>510451</v>
      </c>
      <c r="I8" s="4">
        <v>51883.01</v>
      </c>
      <c r="J8" s="3">
        <v>23.52</v>
      </c>
    </row>
    <row r="9" spans="1:10" x14ac:dyDescent="0.2">
      <c r="A9" s="1">
        <v>4575934.63</v>
      </c>
      <c r="B9" s="1">
        <v>11916496.98</v>
      </c>
      <c r="C9" s="1">
        <v>216795.36</v>
      </c>
      <c r="D9" s="7">
        <v>5.6669999999999998E-2</v>
      </c>
      <c r="G9" s="4">
        <v>510451.01</v>
      </c>
      <c r="H9" s="4">
        <v>974535.03</v>
      </c>
      <c r="I9" s="4">
        <v>95768.74</v>
      </c>
      <c r="J9" s="3">
        <v>30</v>
      </c>
    </row>
    <row r="10" spans="1:10" x14ac:dyDescent="0.2">
      <c r="A10" s="1">
        <v>11916496.99</v>
      </c>
      <c r="B10" s="1">
        <v>21975704.18</v>
      </c>
      <c r="C10" s="1">
        <v>612158.06000000006</v>
      </c>
      <c r="D10" s="7">
        <v>5.7160000000000002E-2</v>
      </c>
      <c r="G10" s="4">
        <v>974535.04</v>
      </c>
      <c r="H10" s="4">
        <v>1299380.04</v>
      </c>
      <c r="I10" s="4">
        <v>234993.95</v>
      </c>
      <c r="J10" s="3">
        <v>32</v>
      </c>
    </row>
    <row r="11" spans="1:10" x14ac:dyDescent="0.2">
      <c r="A11" s="1">
        <v>21975704.190000001</v>
      </c>
      <c r="B11" s="1">
        <v>43951408.380000003</v>
      </c>
      <c r="C11" s="1">
        <v>1158674.79</v>
      </c>
      <c r="D11" s="7">
        <v>5.7669999999999999E-2</v>
      </c>
      <c r="G11" s="4">
        <v>1299380.05</v>
      </c>
      <c r="H11" s="4">
        <v>3898140.12</v>
      </c>
      <c r="I11" s="4">
        <v>338944.34</v>
      </c>
      <c r="J11" s="3">
        <v>34</v>
      </c>
    </row>
    <row r="12" spans="1:10" x14ac:dyDescent="0.2">
      <c r="A12" s="1">
        <v>43951408.390000001</v>
      </c>
      <c r="C12" s="1">
        <v>2363163.15</v>
      </c>
      <c r="D12" s="7">
        <v>6.2649999999999997E-2</v>
      </c>
      <c r="G12" s="4">
        <v>3898140.13</v>
      </c>
      <c r="H12" s="3" t="s">
        <v>56</v>
      </c>
      <c r="I12" s="4">
        <v>1222522.76</v>
      </c>
      <c r="J12" s="3">
        <v>35</v>
      </c>
    </row>
    <row r="15" spans="1:10" x14ac:dyDescent="0.2">
      <c r="A15" t="s">
        <v>76</v>
      </c>
    </row>
    <row r="16" spans="1:10" x14ac:dyDescent="0.2">
      <c r="A16" s="2" t="s">
        <v>46</v>
      </c>
      <c r="B16" s="2" t="s">
        <v>46</v>
      </c>
      <c r="C16" s="2" t="s">
        <v>46</v>
      </c>
      <c r="D16" s="2" t="s">
        <v>47</v>
      </c>
    </row>
    <row r="17" spans="1:4" x14ac:dyDescent="0.2">
      <c r="A17" s="3">
        <v>0.01</v>
      </c>
      <c r="B17" s="4">
        <v>6942.2</v>
      </c>
      <c r="C17" s="3">
        <v>0</v>
      </c>
      <c r="D17" s="3">
        <v>1.92</v>
      </c>
    </row>
    <row r="18" spans="1:4" x14ac:dyDescent="0.2">
      <c r="A18" s="4">
        <v>6942.21</v>
      </c>
      <c r="B18" s="4">
        <v>58922.16</v>
      </c>
      <c r="C18" s="3">
        <v>133.28</v>
      </c>
      <c r="D18" s="3">
        <v>6.4</v>
      </c>
    </row>
    <row r="19" spans="1:4" x14ac:dyDescent="0.2">
      <c r="A19" s="4">
        <v>58922.17</v>
      </c>
      <c r="B19" s="4">
        <v>103550.44</v>
      </c>
      <c r="C19" s="4">
        <v>3460.01</v>
      </c>
      <c r="D19" s="3">
        <v>10.88</v>
      </c>
    </row>
    <row r="20" spans="1:4" x14ac:dyDescent="0.2">
      <c r="A20" s="4">
        <v>103550.45</v>
      </c>
      <c r="B20" s="4">
        <v>120372.83</v>
      </c>
      <c r="C20" s="4">
        <v>8315.57</v>
      </c>
      <c r="D20" s="3">
        <v>16</v>
      </c>
    </row>
    <row r="21" spans="1:4" x14ac:dyDescent="0.2">
      <c r="A21" s="4">
        <v>120372.84</v>
      </c>
      <c r="B21" s="4">
        <v>144119.23000000001</v>
      </c>
      <c r="C21" s="4">
        <v>11007.14</v>
      </c>
      <c r="D21" s="3">
        <v>17.920000000000002</v>
      </c>
    </row>
    <row r="22" spans="1:4" x14ac:dyDescent="0.2">
      <c r="A22" s="4">
        <v>144119.24</v>
      </c>
      <c r="B22" s="4">
        <v>290667.75</v>
      </c>
      <c r="C22" s="4">
        <v>15262.49</v>
      </c>
      <c r="D22" s="3">
        <v>21.36</v>
      </c>
    </row>
    <row r="23" spans="1:4" x14ac:dyDescent="0.2">
      <c r="A23" s="4">
        <v>290667.76</v>
      </c>
      <c r="B23" s="4">
        <v>458132.29</v>
      </c>
      <c r="C23" s="4">
        <v>46565.26</v>
      </c>
      <c r="D23" s="3">
        <v>23.52</v>
      </c>
    </row>
    <row r="24" spans="1:4" x14ac:dyDescent="0.2">
      <c r="A24" s="4">
        <v>458132.3</v>
      </c>
      <c r="B24" s="4">
        <v>874650</v>
      </c>
      <c r="C24" s="4">
        <v>85952.92</v>
      </c>
      <c r="D24" s="3">
        <v>30</v>
      </c>
    </row>
    <row r="25" spans="1:4" x14ac:dyDescent="0.2">
      <c r="A25" s="4">
        <v>874650.01</v>
      </c>
      <c r="B25" s="4">
        <v>1166200</v>
      </c>
      <c r="C25" s="4">
        <v>210908.23</v>
      </c>
      <c r="D25" s="3">
        <v>32</v>
      </c>
    </row>
    <row r="26" spans="1:4" x14ac:dyDescent="0.2">
      <c r="A26" s="4">
        <v>1166200.01</v>
      </c>
      <c r="B26" s="4">
        <v>3498600</v>
      </c>
      <c r="C26" s="4">
        <v>304204.21000000002</v>
      </c>
      <c r="D26" s="3">
        <v>34</v>
      </c>
    </row>
    <row r="27" spans="1:4" x14ac:dyDescent="0.2">
      <c r="A27" s="4">
        <v>3498600.01</v>
      </c>
      <c r="B27" s="3" t="s">
        <v>56</v>
      </c>
      <c r="C27" s="4">
        <v>1097220.21</v>
      </c>
      <c r="D27" s="3">
        <v>35</v>
      </c>
    </row>
    <row r="30" spans="1:4" x14ac:dyDescent="0.2">
      <c r="A30" s="3" t="s">
        <v>63</v>
      </c>
    </row>
    <row r="31" spans="1:4" x14ac:dyDescent="0.2">
      <c r="A31" s="5">
        <v>0.01</v>
      </c>
      <c r="B31" s="6">
        <v>5952.84</v>
      </c>
      <c r="C31" s="5">
        <v>0</v>
      </c>
      <c r="D31" s="5">
        <v>1.92</v>
      </c>
    </row>
    <row r="32" spans="1:4" x14ac:dyDescent="0.2">
      <c r="A32" s="6">
        <v>5952.85</v>
      </c>
      <c r="B32" s="6">
        <v>50524.92</v>
      </c>
      <c r="C32" s="5">
        <v>114.29</v>
      </c>
      <c r="D32" s="5">
        <v>6.4</v>
      </c>
    </row>
    <row r="33" spans="1:4" x14ac:dyDescent="0.2">
      <c r="A33" s="6">
        <v>50524.93</v>
      </c>
      <c r="B33" s="6">
        <v>88793.04</v>
      </c>
      <c r="C33" s="6">
        <v>2966.91</v>
      </c>
      <c r="D33" s="5">
        <v>10.88</v>
      </c>
    </row>
    <row r="34" spans="1:4" x14ac:dyDescent="0.2">
      <c r="A34" s="6">
        <v>88793.05</v>
      </c>
      <c r="B34" s="6">
        <v>103218</v>
      </c>
      <c r="C34" s="6">
        <v>7130.48</v>
      </c>
      <c r="D34" s="5">
        <v>16</v>
      </c>
    </row>
    <row r="35" spans="1:4" x14ac:dyDescent="0.2">
      <c r="A35" s="6">
        <v>103218.01</v>
      </c>
      <c r="B35" s="6">
        <v>123580.2</v>
      </c>
      <c r="C35" s="6">
        <v>9438.4699999999993</v>
      </c>
      <c r="D35" s="5">
        <v>17.920000000000002</v>
      </c>
    </row>
    <row r="36" spans="1:4" x14ac:dyDescent="0.2">
      <c r="A36" s="6">
        <v>123580.21</v>
      </c>
      <c r="B36" s="6">
        <v>249243.48</v>
      </c>
      <c r="C36" s="6">
        <v>13087.37</v>
      </c>
      <c r="D36" s="5">
        <v>21.36</v>
      </c>
    </row>
    <row r="37" spans="1:4" x14ac:dyDescent="0.2">
      <c r="A37" s="6">
        <v>249243.49</v>
      </c>
      <c r="B37" s="6">
        <v>392841.96</v>
      </c>
      <c r="C37" s="6">
        <v>39929.050000000003</v>
      </c>
      <c r="D37" s="5">
        <v>23.52</v>
      </c>
    </row>
    <row r="38" spans="1:4" x14ac:dyDescent="0.2">
      <c r="A38" s="6">
        <v>392841.97</v>
      </c>
      <c r="B38" s="6">
        <v>750000</v>
      </c>
      <c r="C38" s="6">
        <v>73703.41</v>
      </c>
      <c r="D38" s="5">
        <v>30</v>
      </c>
    </row>
    <row r="39" spans="1:4" x14ac:dyDescent="0.2">
      <c r="A39" s="6">
        <v>750000.01</v>
      </c>
      <c r="B39" s="6">
        <v>1000000</v>
      </c>
      <c r="C39" s="6">
        <v>180850.82</v>
      </c>
      <c r="D39" s="5">
        <v>32</v>
      </c>
    </row>
    <row r="40" spans="1:4" x14ac:dyDescent="0.2">
      <c r="A40" s="6">
        <v>1000000.01</v>
      </c>
      <c r="B40" s="6">
        <v>3000000</v>
      </c>
      <c r="C40" s="6">
        <v>260850.81</v>
      </c>
      <c r="D40" s="5">
        <v>34</v>
      </c>
    </row>
    <row r="41" spans="1:4" x14ac:dyDescent="0.2">
      <c r="A41" s="6">
        <v>3000000.01</v>
      </c>
      <c r="B41" s="5" t="s">
        <v>56</v>
      </c>
      <c r="C41" s="6">
        <v>940850.81</v>
      </c>
      <c r="D41" s="5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Hoja1</vt:lpstr>
      <vt:lpstr>Hoja3</vt:lpstr>
      <vt:lpstr>adquisicion</vt:lpstr>
      <vt:lpstr>anteriores</vt:lpstr>
      <vt:lpstr>anual</vt:lpstr>
      <vt:lpstr>curso</vt:lpstr>
      <vt:lpstr>impuesto</vt:lpstr>
      <vt:lpstr>isai19</vt:lpstr>
      <vt:lpstr>isr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Pperez957</dc:creator>
  <cp:lastModifiedBy>Microsoft Office User</cp:lastModifiedBy>
  <dcterms:created xsi:type="dcterms:W3CDTF">2012-01-23T16:27:51Z</dcterms:created>
  <dcterms:modified xsi:type="dcterms:W3CDTF">2021-01-18T17:51:31Z</dcterms:modified>
</cp:coreProperties>
</file>