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60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C74" i="1"/>
  <c r="C68" i="1"/>
  <c r="C70" i="1"/>
  <c r="C75" i="1"/>
  <c r="C76" i="1"/>
  <c r="B75" i="1"/>
  <c r="B74" i="1"/>
  <c r="B73" i="1"/>
  <c r="B68" i="1"/>
  <c r="C20" i="1"/>
  <c r="C21" i="1"/>
  <c r="C22" i="1"/>
  <c r="C52" i="1"/>
  <c r="C23" i="1"/>
  <c r="C53" i="1"/>
  <c r="C27" i="1"/>
  <c r="C28" i="1"/>
  <c r="C29" i="1"/>
  <c r="C54" i="1"/>
  <c r="C30" i="1"/>
  <c r="C55" i="1"/>
  <c r="C56" i="1"/>
  <c r="C63" i="1"/>
  <c r="C58" i="1"/>
  <c r="C60" i="1"/>
  <c r="C64" i="1"/>
  <c r="C65" i="1"/>
  <c r="B64" i="1"/>
  <c r="B63" i="1"/>
  <c r="B55" i="1"/>
  <c r="B54" i="1"/>
  <c r="B53" i="1"/>
  <c r="B52" i="1"/>
  <c r="C35" i="1"/>
  <c r="B27" i="1"/>
  <c r="B21" i="1"/>
  <c r="B20" i="1"/>
  <c r="C42" i="1"/>
  <c r="C37" i="1"/>
  <c r="C39" i="1"/>
  <c r="C43" i="1"/>
  <c r="C44" i="1"/>
  <c r="C46" i="1"/>
</calcChain>
</file>

<file path=xl/sharedStrings.xml><?xml version="1.0" encoding="utf-8"?>
<sst xmlns="http://schemas.openxmlformats.org/spreadsheetml/2006/main" count="76" uniqueCount="32">
  <si>
    <t>Concepto</t>
  </si>
  <si>
    <t>Igual:</t>
  </si>
  <si>
    <t>Por:</t>
  </si>
  <si>
    <t>Importe</t>
  </si>
  <si>
    <t>Menos:</t>
  </si>
  <si>
    <t>Dividendos no provenientes de CUFIN</t>
  </si>
  <si>
    <t xml:space="preserve">Factor de piramidadicón </t>
  </si>
  <si>
    <t>Dividendos piramidados</t>
  </si>
  <si>
    <r>
      <t>Tasa del ISR</t>
    </r>
    <r>
      <rPr>
        <sz val="14.4"/>
        <rFont val="Arial"/>
        <family val="2"/>
      </rPr>
      <t xml:space="preserve"> </t>
    </r>
  </si>
  <si>
    <t>ISR correspondiente a los dividendos no provenientes de CUFIN</t>
  </si>
  <si>
    <t>Más:</t>
  </si>
  <si>
    <t>Dividendos adicionados con el ISR que les corresponde</t>
  </si>
  <si>
    <t>ISR a pagar por dividendos no provenientes de CUFIN</t>
  </si>
  <si>
    <t>CUFIN actualizada a la fecha de la distribución</t>
  </si>
  <si>
    <t>Dividendos a distribuir generados hasta el 2013</t>
  </si>
  <si>
    <t>Dividendos a distribuir generados apartir de 2014</t>
  </si>
  <si>
    <t>Dividendos a distribuir generados hasta el 2013 provenientes de CUFIN</t>
  </si>
  <si>
    <t>Dividendos a distribuir generados hasta el 2013 no provenientes de CUFIN</t>
  </si>
  <si>
    <t>Remanente de la CUFIN actualizada a la fecha de la distribución</t>
  </si>
  <si>
    <t>Dividendos a distribuir generados a partir de 2014 no provenientes de CUFIN</t>
  </si>
  <si>
    <t>Dividendos a distribuir generados a partir de 2014 provenientes de CUFIN</t>
  </si>
  <si>
    <t>Tasa del ISR</t>
  </si>
  <si>
    <t>ISR a pagar por la empresa que distribuye los dividendos</t>
  </si>
  <si>
    <t>Dividendos acumulables para el accionista e ISR a retenerle</t>
  </si>
  <si>
    <t>Dividendos percibidos</t>
  </si>
  <si>
    <t xml:space="preserve">ISR correspondiente a los dividendos </t>
  </si>
  <si>
    <t>Ingresos por dividendos acumulables</t>
  </si>
  <si>
    <t>Tasa de retención</t>
  </si>
  <si>
    <t>ISR a retener al accionista por pago de dividendos</t>
  </si>
  <si>
    <t>Dividendos netos a pagar al accionista</t>
  </si>
  <si>
    <t>Requisite los datos solicitados en los campos de color amarillo</t>
  </si>
  <si>
    <t>Efectos fiscales del reparto de dividendos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</si>
</sst>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2"/>
      <color theme="1"/>
      <name val="Calibri"/>
      <family val="2"/>
      <scheme val="minor"/>
    </font>
    <font>
      <sz val="9"/>
      <color rgb="FF000000"/>
      <name val="Arial"/>
    </font>
    <font>
      <sz val="9"/>
      <name val="Arial"/>
      <family val="2"/>
    </font>
    <font>
      <sz val="14.4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rgb="FF000000"/>
      <name val="Arial"/>
    </font>
    <font>
      <sz val="9"/>
      <color rgb="FFFF0000"/>
      <name val="Arial"/>
    </font>
    <font>
      <b/>
      <sz val="9"/>
      <name val="Arial"/>
    </font>
    <font>
      <b/>
      <sz val="9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8" fontId="1" fillId="2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4" fontId="1" fillId="2" borderId="0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9" fontId="1" fillId="2" borderId="0" xfId="0" applyNumberFormat="1" applyFont="1" applyFill="1" applyBorder="1" applyAlignment="1" applyProtection="1">
      <alignment horizontal="right" vertical="center"/>
      <protection hidden="1"/>
    </xf>
    <xf numFmtId="9" fontId="2" fillId="2" borderId="0" xfId="0" applyNumberFormat="1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8" fontId="9" fillId="2" borderId="0" xfId="0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Protection="1">
      <protection hidden="1"/>
    </xf>
    <xf numFmtId="8" fontId="1" fillId="3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1635124</xdr:colOff>
      <xdr:row>0</xdr:row>
      <xdr:rowOff>55562</xdr:rowOff>
    </xdr:from>
    <xdr:to>
      <xdr:col>2</xdr:col>
      <xdr:colOff>822111</xdr:colOff>
      <xdr:row>5</xdr:row>
      <xdr:rowOff>33119</xdr:rowOff>
    </xdr:to>
    <xdr:pic>
      <xdr:nvPicPr>
        <xdr:cNvPr id="2" name="Picture 1" descr="idconline.com.m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937" y="55562"/>
          <a:ext cx="2211174" cy="69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76"/>
  <sheetViews>
    <sheetView tabSelected="1" topLeftCell="A17" zoomScale="160" zoomScaleNormal="160" zoomScalePageLayoutView="160" workbookViewId="0">
      <selection activeCell="D42" sqref="D42"/>
    </sheetView>
  </sheetViews>
  <sheetFormatPr baseColWidth="10" defaultRowHeight="11" x14ac:dyDescent="0"/>
  <cols>
    <col min="1" max="1" width="5.33203125" style="1" bestFit="1" customWidth="1"/>
    <col min="2" max="2" width="39.6640625" style="1" customWidth="1"/>
    <col min="3" max="3" width="13.5" style="1" customWidth="1"/>
    <col min="4" max="16384" width="10.83203125" style="1"/>
  </cols>
  <sheetData>
    <row r="7" spans="1:3">
      <c r="B7" s="2" t="s">
        <v>31</v>
      </c>
    </row>
    <row r="11" spans="1:3">
      <c r="A11" s="13" t="s">
        <v>30</v>
      </c>
    </row>
    <row r="13" spans="1:3">
      <c r="B13" s="3" t="s">
        <v>14</v>
      </c>
      <c r="C13" s="21">
        <v>5000</v>
      </c>
    </row>
    <row r="14" spans="1:3">
      <c r="B14" s="3" t="s">
        <v>15</v>
      </c>
      <c r="C14" s="21">
        <v>4000</v>
      </c>
    </row>
    <row r="15" spans="1:3">
      <c r="B15" s="3" t="s">
        <v>13</v>
      </c>
      <c r="C15" s="21">
        <v>3000</v>
      </c>
    </row>
    <row r="18" spans="1:3">
      <c r="A18" s="4"/>
      <c r="B18" s="4"/>
      <c r="C18" s="5"/>
    </row>
    <row r="19" spans="1:3">
      <c r="A19" s="4"/>
      <c r="B19" s="14" t="s">
        <v>0</v>
      </c>
      <c r="C19" s="15" t="s">
        <v>3</v>
      </c>
    </row>
    <row r="20" spans="1:3">
      <c r="A20" s="4"/>
      <c r="B20" s="6" t="str">
        <f>+B13</f>
        <v>Dividendos a distribuir generados hasta el 2013</v>
      </c>
      <c r="C20" s="5">
        <f>+C13</f>
        <v>5000</v>
      </c>
    </row>
    <row r="21" spans="1:3">
      <c r="A21" s="8" t="s">
        <v>4</v>
      </c>
      <c r="B21" s="6" t="str">
        <f>+B15</f>
        <v>CUFIN actualizada a la fecha de la distribución</v>
      </c>
      <c r="C21" s="7">
        <f>+C15</f>
        <v>3000</v>
      </c>
    </row>
    <row r="22" spans="1:3" ht="22">
      <c r="A22" s="16" t="s">
        <v>1</v>
      </c>
      <c r="B22" s="17" t="s">
        <v>17</v>
      </c>
      <c r="C22" s="18">
        <f>IF(C20&gt;C21,(C20-C21),C21)</f>
        <v>2000</v>
      </c>
    </row>
    <row r="23" spans="1:3" ht="22">
      <c r="A23" s="16" t="s">
        <v>1</v>
      </c>
      <c r="B23" s="17" t="s">
        <v>16</v>
      </c>
      <c r="C23" s="18">
        <f>+C21</f>
        <v>3000</v>
      </c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14" t="s">
        <v>0</v>
      </c>
      <c r="C26" s="15" t="s">
        <v>3</v>
      </c>
    </row>
    <row r="27" spans="1:3">
      <c r="A27" s="4"/>
      <c r="B27" s="6" t="str">
        <f>+B14</f>
        <v>Dividendos a distribuir generados apartir de 2014</v>
      </c>
      <c r="C27" s="5">
        <f>+C14</f>
        <v>4000</v>
      </c>
    </row>
    <row r="28" spans="1:3" ht="22">
      <c r="A28" s="8" t="s">
        <v>4</v>
      </c>
      <c r="B28" s="6" t="s">
        <v>18</v>
      </c>
      <c r="C28" s="7">
        <f>IF(C15-C21&lt;0,(C15-C21),0)</f>
        <v>0</v>
      </c>
    </row>
    <row r="29" spans="1:3" ht="22">
      <c r="A29" s="16" t="s">
        <v>1</v>
      </c>
      <c r="B29" s="17" t="s">
        <v>19</v>
      </c>
      <c r="C29" s="18">
        <f>IF(C27&gt;C28,(C27-C28),C28)</f>
        <v>4000</v>
      </c>
    </row>
    <row r="30" spans="1:3" ht="22">
      <c r="A30" s="16" t="s">
        <v>1</v>
      </c>
      <c r="B30" s="17" t="s">
        <v>20</v>
      </c>
      <c r="C30" s="18">
        <f>+C28</f>
        <v>0</v>
      </c>
    </row>
    <row r="31" spans="1:3">
      <c r="A31" s="4"/>
      <c r="B31" s="4"/>
      <c r="C31" s="5"/>
    </row>
    <row r="32" spans="1:3">
      <c r="A32" s="22" t="s">
        <v>22</v>
      </c>
      <c r="B32" s="22"/>
      <c r="C32" s="22"/>
    </row>
    <row r="34" spans="1:3">
      <c r="A34" s="4"/>
      <c r="B34" s="14" t="s">
        <v>0</v>
      </c>
      <c r="C34" s="15" t="s">
        <v>3</v>
      </c>
    </row>
    <row r="35" spans="1:3">
      <c r="A35" s="9"/>
      <c r="B35" s="6" t="s">
        <v>5</v>
      </c>
      <c r="C35" s="5">
        <f>+C22+C29</f>
        <v>6000</v>
      </c>
    </row>
    <row r="36" spans="1:3">
      <c r="A36" s="19" t="s">
        <v>2</v>
      </c>
      <c r="B36" s="6" t="s">
        <v>6</v>
      </c>
      <c r="C36" s="10">
        <v>1.4286000000000001</v>
      </c>
    </row>
    <row r="37" spans="1:3">
      <c r="A37" s="19" t="s">
        <v>1</v>
      </c>
      <c r="B37" s="6" t="s">
        <v>7</v>
      </c>
      <c r="C37" s="7">
        <f>ROUND((C35*C36),2)</f>
        <v>8571.6</v>
      </c>
    </row>
    <row r="38" spans="1:3">
      <c r="A38" s="19" t="s">
        <v>2</v>
      </c>
      <c r="B38" s="6" t="s">
        <v>8</v>
      </c>
      <c r="C38" s="11">
        <v>0.3</v>
      </c>
    </row>
    <row r="39" spans="1:3" ht="22">
      <c r="A39" s="16" t="s">
        <v>1</v>
      </c>
      <c r="B39" s="17" t="s">
        <v>9</v>
      </c>
      <c r="C39" s="18">
        <f>ROUND((C37*C38),2)</f>
        <v>2571.48</v>
      </c>
    </row>
    <row r="40" spans="1:3">
      <c r="A40" s="13"/>
    </row>
    <row r="41" spans="1:3">
      <c r="A41" s="8"/>
      <c r="B41" s="14" t="s">
        <v>0</v>
      </c>
      <c r="C41" s="15" t="s">
        <v>3</v>
      </c>
    </row>
    <row r="42" spans="1:3">
      <c r="A42" s="8"/>
      <c r="B42" s="6" t="s">
        <v>5</v>
      </c>
      <c r="C42" s="5">
        <f>+C35</f>
        <v>6000</v>
      </c>
    </row>
    <row r="43" spans="1:3" ht="22">
      <c r="A43" s="8" t="s">
        <v>10</v>
      </c>
      <c r="B43" s="6" t="s">
        <v>9</v>
      </c>
      <c r="C43" s="7">
        <f>+C39</f>
        <v>2571.48</v>
      </c>
    </row>
    <row r="44" spans="1:3">
      <c r="A44" s="8" t="s">
        <v>1</v>
      </c>
      <c r="B44" s="6" t="s">
        <v>11</v>
      </c>
      <c r="C44" s="7">
        <f>+C42+C43</f>
        <v>8571.48</v>
      </c>
    </row>
    <row r="45" spans="1:3">
      <c r="A45" s="8" t="s">
        <v>2</v>
      </c>
      <c r="B45" s="6" t="s">
        <v>21</v>
      </c>
      <c r="C45" s="11">
        <v>0.3</v>
      </c>
    </row>
    <row r="46" spans="1:3" ht="22">
      <c r="A46" s="16" t="s">
        <v>1</v>
      </c>
      <c r="B46" s="17" t="s">
        <v>12</v>
      </c>
      <c r="C46" s="18">
        <f>ROUND((C44*C45),2)</f>
        <v>2571.44</v>
      </c>
    </row>
    <row r="49" spans="1:3">
      <c r="A49" s="23" t="s">
        <v>23</v>
      </c>
      <c r="B49" s="23"/>
      <c r="C49" s="23"/>
    </row>
    <row r="51" spans="1:3">
      <c r="A51" s="4"/>
      <c r="B51" s="14" t="s">
        <v>0</v>
      </c>
      <c r="C51" s="15" t="s">
        <v>3</v>
      </c>
    </row>
    <row r="52" spans="1:3" ht="22">
      <c r="B52" s="6" t="str">
        <f>+B22</f>
        <v>Dividendos a distribuir generados hasta el 2013 no provenientes de CUFIN</v>
      </c>
      <c r="C52" s="5">
        <f>+C22</f>
        <v>2000</v>
      </c>
    </row>
    <row r="53" spans="1:3" ht="22">
      <c r="A53" s="13" t="s">
        <v>10</v>
      </c>
      <c r="B53" s="6" t="str">
        <f>+B23</f>
        <v>Dividendos a distribuir generados hasta el 2013 provenientes de CUFIN</v>
      </c>
      <c r="C53" s="7">
        <f>+C23</f>
        <v>3000</v>
      </c>
    </row>
    <row r="54" spans="1:3" ht="22">
      <c r="A54" s="13" t="s">
        <v>10</v>
      </c>
      <c r="B54" s="6" t="str">
        <f>+B29</f>
        <v>Dividendos a distribuir generados a partir de 2014 no provenientes de CUFIN</v>
      </c>
      <c r="C54" s="7">
        <f>+C29</f>
        <v>4000</v>
      </c>
    </row>
    <row r="55" spans="1:3" ht="22">
      <c r="A55" s="13" t="s">
        <v>10</v>
      </c>
      <c r="B55" s="6" t="str">
        <f>+B30</f>
        <v>Dividendos a distribuir generados a partir de 2014 provenientes de CUFIN</v>
      </c>
      <c r="C55" s="7">
        <f>+C30</f>
        <v>0</v>
      </c>
    </row>
    <row r="56" spans="1:3">
      <c r="A56" s="13" t="s">
        <v>1</v>
      </c>
      <c r="B56" s="1" t="s">
        <v>24</v>
      </c>
      <c r="C56" s="7">
        <f>SUM(C52:C55)</f>
        <v>9000</v>
      </c>
    </row>
    <row r="57" spans="1:3">
      <c r="A57" s="19" t="s">
        <v>2</v>
      </c>
      <c r="B57" s="6" t="s">
        <v>6</v>
      </c>
      <c r="C57" s="10">
        <v>1.4286000000000001</v>
      </c>
    </row>
    <row r="58" spans="1:3">
      <c r="A58" s="19" t="s">
        <v>1</v>
      </c>
      <c r="B58" s="6" t="s">
        <v>7</v>
      </c>
      <c r="C58" s="7">
        <f>ROUND((C56*C57),2)</f>
        <v>12857.4</v>
      </c>
    </row>
    <row r="59" spans="1:3">
      <c r="A59" s="19" t="s">
        <v>2</v>
      </c>
      <c r="B59" s="6" t="s">
        <v>8</v>
      </c>
      <c r="C59" s="11">
        <v>0.3</v>
      </c>
    </row>
    <row r="60" spans="1:3">
      <c r="A60" s="16" t="s">
        <v>1</v>
      </c>
      <c r="B60" s="17" t="s">
        <v>25</v>
      </c>
      <c r="C60" s="18">
        <f>ROUND((C58*C59),2)</f>
        <v>3857.22</v>
      </c>
    </row>
    <row r="61" spans="1:3">
      <c r="A61" s="13"/>
    </row>
    <row r="62" spans="1:3">
      <c r="A62" s="8"/>
      <c r="B62" s="14" t="s">
        <v>0</v>
      </c>
      <c r="C62" s="15" t="s">
        <v>3</v>
      </c>
    </row>
    <row r="63" spans="1:3">
      <c r="A63" s="13"/>
      <c r="B63" s="1" t="str">
        <f>+B56</f>
        <v>Dividendos percibidos</v>
      </c>
      <c r="C63" s="5">
        <f>+C56</f>
        <v>9000</v>
      </c>
    </row>
    <row r="64" spans="1:3">
      <c r="A64" s="13" t="s">
        <v>10</v>
      </c>
      <c r="B64" s="1" t="str">
        <f>+B60</f>
        <v xml:space="preserve">ISR correspondiente a los dividendos </v>
      </c>
      <c r="C64" s="7">
        <f>+C60</f>
        <v>3857.22</v>
      </c>
    </row>
    <row r="65" spans="1:3">
      <c r="A65" s="20" t="s">
        <v>1</v>
      </c>
      <c r="B65" s="20" t="s">
        <v>26</v>
      </c>
      <c r="C65" s="18">
        <f>+C63+C64</f>
        <v>12857.22</v>
      </c>
    </row>
    <row r="66" spans="1:3">
      <c r="A66" s="13"/>
    </row>
    <row r="67" spans="1:3">
      <c r="A67" s="8"/>
      <c r="B67" s="14" t="s">
        <v>0</v>
      </c>
      <c r="C67" s="15" t="s">
        <v>3</v>
      </c>
    </row>
    <row r="68" spans="1:3">
      <c r="A68" s="13"/>
      <c r="B68" s="1" t="str">
        <f>+B14</f>
        <v>Dividendos a distribuir generados apartir de 2014</v>
      </c>
      <c r="C68" s="5">
        <f>+C14</f>
        <v>4000</v>
      </c>
    </row>
    <row r="69" spans="1:3">
      <c r="A69" s="13" t="s">
        <v>2</v>
      </c>
      <c r="B69" s="1" t="s">
        <v>27</v>
      </c>
      <c r="C69" s="12">
        <v>0.1</v>
      </c>
    </row>
    <row r="70" spans="1:3">
      <c r="A70" s="20" t="s">
        <v>1</v>
      </c>
      <c r="B70" s="20" t="s">
        <v>28</v>
      </c>
      <c r="C70" s="18">
        <f>ROUND((C68*C69),2)</f>
        <v>400</v>
      </c>
    </row>
    <row r="71" spans="1:3">
      <c r="A71" s="13"/>
    </row>
    <row r="72" spans="1:3">
      <c r="A72" s="4"/>
      <c r="B72" s="14" t="s">
        <v>0</v>
      </c>
      <c r="C72" s="15" t="s">
        <v>3</v>
      </c>
    </row>
    <row r="73" spans="1:3">
      <c r="A73" s="13"/>
      <c r="B73" s="1" t="str">
        <f>+B13</f>
        <v>Dividendos a distribuir generados hasta el 2013</v>
      </c>
      <c r="C73" s="5">
        <f>+C13</f>
        <v>5000</v>
      </c>
    </row>
    <row r="74" spans="1:3">
      <c r="A74" s="13" t="s">
        <v>10</v>
      </c>
      <c r="B74" s="1" t="str">
        <f>+B14</f>
        <v>Dividendos a distribuir generados apartir de 2014</v>
      </c>
      <c r="C74" s="7">
        <f>+C14</f>
        <v>4000</v>
      </c>
    </row>
    <row r="75" spans="1:3">
      <c r="A75" s="13" t="s">
        <v>4</v>
      </c>
      <c r="B75" s="1" t="str">
        <f>+B70</f>
        <v>ISR a retener al accionista por pago de dividendos</v>
      </c>
      <c r="C75" s="7">
        <f>+C70</f>
        <v>400</v>
      </c>
    </row>
    <row r="76" spans="1:3">
      <c r="A76" s="20" t="s">
        <v>1</v>
      </c>
      <c r="B76" s="20" t="s">
        <v>29</v>
      </c>
      <c r="C76" s="18">
        <f>+C73+C74-C75</f>
        <v>8600</v>
      </c>
    </row>
  </sheetData>
  <sheetProtection password="D7F9" sheet="1" objects="1" scenarios="1"/>
  <mergeCells count="2">
    <mergeCell ref="A32:C32"/>
    <mergeCell ref="A49:C4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</dc:creator>
  <cp:lastModifiedBy>erika maria rivera</cp:lastModifiedBy>
  <dcterms:created xsi:type="dcterms:W3CDTF">2017-07-07T14:11:48Z</dcterms:created>
  <dcterms:modified xsi:type="dcterms:W3CDTF">2017-07-19T17:24:29Z</dcterms:modified>
</cp:coreProperties>
</file>